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虎鉄\HP\pg\pg\"/>
    </mc:Choice>
  </mc:AlternateContent>
  <bookViews>
    <workbookView xWindow="0" yWindow="0" windowWidth="27735" windowHeight="14070"/>
  </bookViews>
  <sheets>
    <sheet name="PGE" sheetId="20" r:id="rId1"/>
  </sheets>
  <definedNames>
    <definedName name="ベース" localSheetId="0">#REF!</definedName>
    <definedName name="ベース">#REF!</definedName>
    <definedName name="ベースアップ" localSheetId="0">#REF!</definedName>
    <definedName name="ベースアップ">#REF!</definedName>
    <definedName name="給与" localSheetId="0">#REF!</definedName>
    <definedName name="給与">#REF!</definedName>
    <definedName name="給与改定" localSheetId="0">#REF!</definedName>
    <definedName name="給与改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92" i="20" l="1"/>
  <c r="R582" i="20"/>
  <c r="R576" i="20"/>
  <c r="R473" i="20"/>
  <c r="R474" i="20" s="1"/>
  <c r="R475" i="20" s="1"/>
  <c r="V335" i="20"/>
  <c r="U335" i="20"/>
  <c r="T335" i="20"/>
  <c r="V234" i="20"/>
  <c r="U234" i="20"/>
  <c r="T234" i="20"/>
  <c r="AD163" i="20"/>
  <c r="AC163" i="20"/>
  <c r="AD162" i="20"/>
  <c r="AC162" i="20"/>
  <c r="AD161" i="20"/>
  <c r="AA161" i="20"/>
  <c r="AC161" i="20" s="1"/>
  <c r="AD160" i="20"/>
  <c r="AD159" i="20"/>
  <c r="AD158" i="20"/>
  <c r="AA158" i="20"/>
  <c r="AD157" i="20"/>
  <c r="AA157" i="20"/>
  <c r="AD156" i="20"/>
  <c r="AD155" i="20"/>
  <c r="AD154" i="20"/>
  <c r="AD153" i="20"/>
  <c r="AA153" i="20"/>
  <c r="AA154" i="20" s="1"/>
  <c r="AD152" i="20"/>
  <c r="AD151" i="20"/>
  <c r="AD150" i="20"/>
  <c r="AD149" i="20"/>
  <c r="AA149" i="20"/>
  <c r="AA150" i="20" s="1"/>
  <c r="AD148" i="20"/>
  <c r="AD147" i="20"/>
  <c r="AD146" i="20"/>
  <c r="AD145" i="20"/>
  <c r="AA145" i="20"/>
  <c r="AD144" i="20"/>
  <c r="AD143" i="20"/>
  <c r="AD142" i="20"/>
  <c r="AA142" i="20"/>
  <c r="AA143" i="20" s="1"/>
  <c r="AD141" i="20"/>
  <c r="AA141" i="20"/>
  <c r="AD140" i="20"/>
  <c r="AD139" i="20"/>
  <c r="AD138" i="20"/>
  <c r="AD137" i="20"/>
  <c r="AA137" i="20"/>
  <c r="AA138" i="20" s="1"/>
  <c r="AD136" i="20"/>
  <c r="AD135" i="20"/>
  <c r="AD134" i="20"/>
  <c r="AD133" i="20"/>
  <c r="AA133" i="20"/>
  <c r="AD132" i="20"/>
  <c r="AD131" i="20"/>
  <c r="AD130" i="20"/>
  <c r="AD129" i="20"/>
  <c r="AA129" i="20"/>
  <c r="AD128" i="20"/>
  <c r="AD127" i="20"/>
  <c r="AD126" i="20"/>
  <c r="AA126" i="20"/>
  <c r="AD125" i="20"/>
  <c r="AA125" i="20"/>
  <c r="AD124" i="20"/>
  <c r="AD123" i="20"/>
  <c r="AD122" i="20"/>
  <c r="AD121" i="20"/>
  <c r="AA121" i="20"/>
  <c r="AA122" i="20" s="1"/>
  <c r="AD120" i="20"/>
  <c r="AD119" i="20"/>
  <c r="AD118" i="20"/>
  <c r="AD117" i="20"/>
  <c r="AA117" i="20"/>
  <c r="AA118" i="20" s="1"/>
  <c r="AD116" i="20"/>
  <c r="AD115" i="20"/>
  <c r="AD114" i="20"/>
  <c r="AD113" i="20"/>
  <c r="AA113" i="20"/>
  <c r="AD112" i="20"/>
  <c r="AD111" i="20"/>
  <c r="AD110" i="20"/>
  <c r="AA110" i="20"/>
  <c r="AA111" i="20" s="1"/>
  <c r="AD109" i="20"/>
  <c r="AA109" i="20"/>
  <c r="AD108" i="20"/>
  <c r="AD107" i="20"/>
  <c r="AD106" i="20"/>
  <c r="AD105" i="20"/>
  <c r="AA105" i="20"/>
  <c r="AA106" i="20" s="1"/>
  <c r="AD104" i="20"/>
  <c r="AD103" i="20"/>
  <c r="AD102" i="20"/>
  <c r="AD101" i="20"/>
  <c r="AA101" i="20"/>
  <c r="AD100" i="20"/>
  <c r="AD99" i="20"/>
  <c r="AD98" i="20"/>
  <c r="AD97" i="20"/>
  <c r="AA97" i="20"/>
  <c r="AD96" i="20"/>
  <c r="AD95" i="20"/>
  <c r="AD94" i="20"/>
  <c r="AE93" i="20"/>
  <c r="AD93" i="20"/>
  <c r="AA93" i="20"/>
  <c r="AE92" i="20"/>
  <c r="AD92" i="20"/>
  <c r="AE91" i="20"/>
  <c r="AD91" i="20"/>
  <c r="AE90" i="20"/>
  <c r="AD90" i="20"/>
  <c r="AD89" i="20"/>
  <c r="AA89" i="20"/>
  <c r="AA90" i="20" s="1"/>
  <c r="AD88" i="20"/>
  <c r="AD87" i="20"/>
  <c r="Y87" i="20"/>
  <c r="AD86" i="20"/>
  <c r="Y86" i="20"/>
  <c r="AD85" i="20"/>
  <c r="AA85" i="20"/>
  <c r="Y85" i="20"/>
  <c r="AD84" i="20"/>
  <c r="AE81" i="20"/>
  <c r="Z81" i="20"/>
  <c r="U81" i="20"/>
  <c r="AE80" i="20"/>
  <c r="Z80" i="20"/>
  <c r="U80" i="20"/>
  <c r="AE79" i="20"/>
  <c r="Z79" i="20"/>
  <c r="U79" i="20"/>
  <c r="AE78" i="20"/>
  <c r="Z78" i="20"/>
  <c r="U78" i="20"/>
  <c r="AE76" i="20"/>
  <c r="Z76" i="20"/>
  <c r="U76" i="20"/>
  <c r="AE75" i="20"/>
  <c r="Z75" i="20"/>
  <c r="U75" i="20"/>
  <c r="AE74" i="20"/>
  <c r="Z74" i="20"/>
  <c r="U74" i="20"/>
  <c r="AE73" i="20"/>
  <c r="Z73" i="20"/>
  <c r="U73" i="20"/>
  <c r="AE71" i="20"/>
  <c r="Z71" i="20"/>
  <c r="U71" i="20"/>
  <c r="AE70" i="20"/>
  <c r="Z70" i="20"/>
  <c r="U70" i="20"/>
  <c r="AE69" i="20"/>
  <c r="Z69" i="20"/>
  <c r="U69" i="20"/>
  <c r="AE68" i="20"/>
  <c r="Z68" i="20"/>
  <c r="U68" i="20"/>
  <c r="AE66" i="20"/>
  <c r="AF66" i="20" s="1"/>
  <c r="Z66" i="20"/>
  <c r="U66" i="20"/>
  <c r="AE65" i="20"/>
  <c r="AF65" i="20" s="1"/>
  <c r="Z65" i="20"/>
  <c r="U65" i="20"/>
  <c r="AE64" i="20"/>
  <c r="AF63" i="20" s="1"/>
  <c r="Z64" i="20"/>
  <c r="U64" i="20"/>
  <c r="AE63" i="20"/>
  <c r="Z63" i="20"/>
  <c r="U63" i="20"/>
  <c r="AE61" i="20"/>
  <c r="Z61" i="20"/>
  <c r="U61" i="20"/>
  <c r="AE60" i="20"/>
  <c r="Z60" i="20"/>
  <c r="U60" i="20"/>
  <c r="AE59" i="20"/>
  <c r="Z59" i="20"/>
  <c r="U59" i="20"/>
  <c r="AE58" i="20"/>
  <c r="Z58" i="20"/>
  <c r="U58" i="20"/>
  <c r="P58" i="20"/>
  <c r="O58" i="20"/>
  <c r="O60" i="20" s="1"/>
  <c r="N58" i="20"/>
  <c r="N60" i="20" s="1"/>
  <c r="M58" i="20"/>
  <c r="M60" i="20" s="1"/>
  <c r="I58" i="20"/>
  <c r="H58" i="20"/>
  <c r="H60" i="20" s="1"/>
  <c r="G58" i="20"/>
  <c r="F58" i="20"/>
  <c r="P57" i="20"/>
  <c r="O57" i="20"/>
  <c r="O59" i="20" s="1"/>
  <c r="N57" i="20"/>
  <c r="M57" i="20"/>
  <c r="I57" i="20"/>
  <c r="H57" i="20"/>
  <c r="H59" i="20" s="1"/>
  <c r="G57" i="20"/>
  <c r="G59" i="20" s="1"/>
  <c r="F57" i="20"/>
  <c r="AE56" i="20"/>
  <c r="Z56" i="20"/>
  <c r="U56" i="20"/>
  <c r="H56" i="20"/>
  <c r="O56" i="20" s="1"/>
  <c r="G56" i="20"/>
  <c r="N56" i="20" s="1"/>
  <c r="F56" i="20"/>
  <c r="M56" i="20" s="1"/>
  <c r="AE55" i="20"/>
  <c r="Z55" i="20"/>
  <c r="U55" i="20"/>
  <c r="AE54" i="20"/>
  <c r="Z54" i="20"/>
  <c r="U54" i="20"/>
  <c r="AE53" i="20"/>
  <c r="Z53" i="20"/>
  <c r="U53" i="20"/>
  <c r="AE51" i="20"/>
  <c r="Z51" i="20"/>
  <c r="U51" i="20"/>
  <c r="AE50" i="20"/>
  <c r="Z50" i="20"/>
  <c r="U50" i="20"/>
  <c r="AE49" i="20"/>
  <c r="Z49" i="20"/>
  <c r="U49" i="20"/>
  <c r="AE48" i="20"/>
  <c r="Z48" i="20"/>
  <c r="U48" i="20"/>
  <c r="D47" i="20"/>
  <c r="AE46" i="20"/>
  <c r="Z46" i="20"/>
  <c r="U46" i="20"/>
  <c r="K46" i="20"/>
  <c r="K47" i="20" s="1"/>
  <c r="D46" i="20"/>
  <c r="AE45" i="20"/>
  <c r="Z45" i="20"/>
  <c r="U45" i="20"/>
  <c r="AE44" i="20"/>
  <c r="Z44" i="20"/>
  <c r="U44" i="20"/>
  <c r="AE43" i="20"/>
  <c r="Z43" i="20"/>
  <c r="U43" i="20"/>
  <c r="AE41" i="20"/>
  <c r="Z41" i="20"/>
  <c r="U41" i="20"/>
  <c r="AE40" i="20"/>
  <c r="Z40" i="20"/>
  <c r="U40" i="20"/>
  <c r="AE39" i="20"/>
  <c r="Z39" i="20"/>
  <c r="U39" i="20"/>
  <c r="AE38" i="20"/>
  <c r="Z38" i="20"/>
  <c r="U38" i="20"/>
  <c r="AE36" i="20"/>
  <c r="Z36" i="20"/>
  <c r="U36" i="20"/>
  <c r="AE35" i="20"/>
  <c r="Z35" i="20"/>
  <c r="U35" i="20"/>
  <c r="AE34" i="20"/>
  <c r="Z34" i="20"/>
  <c r="U34" i="20"/>
  <c r="AE33" i="20"/>
  <c r="Z33" i="20"/>
  <c r="U33" i="20"/>
  <c r="U31" i="20"/>
  <c r="U30" i="20"/>
  <c r="U29" i="20"/>
  <c r="AE28" i="20"/>
  <c r="Z28" i="20"/>
  <c r="U28" i="20"/>
  <c r="U26" i="20"/>
  <c r="U25" i="20"/>
  <c r="AE24" i="20"/>
  <c r="U24" i="20"/>
  <c r="AE23" i="20"/>
  <c r="Z23" i="20"/>
  <c r="U23" i="20"/>
  <c r="AE31" i="20"/>
  <c r="U21" i="20"/>
  <c r="AE20" i="20"/>
  <c r="U20" i="20"/>
  <c r="AE19" i="20"/>
  <c r="U19" i="20"/>
  <c r="AE18" i="20"/>
  <c r="Z18" i="20"/>
  <c r="U18" i="20"/>
  <c r="K18" i="20"/>
  <c r="D18" i="20"/>
  <c r="AE21" i="20"/>
  <c r="AE16" i="20"/>
  <c r="Z16" i="20"/>
  <c r="U16" i="20"/>
  <c r="AE15" i="20"/>
  <c r="Z15" i="20"/>
  <c r="U15" i="20"/>
  <c r="AE14" i="20"/>
  <c r="U14" i="20"/>
  <c r="AE13" i="20"/>
  <c r="Z13" i="20"/>
  <c r="U13" i="20"/>
  <c r="K13" i="20"/>
  <c r="D13" i="20"/>
  <c r="Z14" i="20"/>
  <c r="F12" i="20"/>
  <c r="F17" i="20" s="1"/>
  <c r="F22" i="20" s="1"/>
  <c r="F27" i="20" s="1"/>
  <c r="F32" i="20" s="1"/>
  <c r="F37" i="20" s="1"/>
  <c r="F42" i="20" s="1"/>
  <c r="AE11" i="20"/>
  <c r="Z11" i="20"/>
  <c r="U11" i="20"/>
  <c r="L11" i="20"/>
  <c r="L16" i="20" s="1"/>
  <c r="F11" i="20"/>
  <c r="F16" i="20" s="1"/>
  <c r="F21" i="20" s="1"/>
  <c r="F26" i="20" s="1"/>
  <c r="F31" i="20" s="1"/>
  <c r="F36" i="20" s="1"/>
  <c r="F41" i="20" s="1"/>
  <c r="AE10" i="20"/>
  <c r="Z10" i="20"/>
  <c r="U10" i="20"/>
  <c r="F10" i="20"/>
  <c r="F15" i="20" s="1"/>
  <c r="F20" i="20" s="1"/>
  <c r="F25" i="20" s="1"/>
  <c r="F30" i="20" s="1"/>
  <c r="F35" i="20" s="1"/>
  <c r="F40" i="20" s="1"/>
  <c r="E10" i="20"/>
  <c r="E15" i="20" s="1"/>
  <c r="E20" i="20" s="1"/>
  <c r="E25" i="20" s="1"/>
  <c r="E30" i="20" s="1"/>
  <c r="E35" i="20" s="1"/>
  <c r="E40" i="20" s="1"/>
  <c r="AE9" i="20"/>
  <c r="Z9" i="20"/>
  <c r="U9" i="20"/>
  <c r="F9" i="20"/>
  <c r="F14" i="20" s="1"/>
  <c r="F19" i="20" s="1"/>
  <c r="F24" i="20" s="1"/>
  <c r="F29" i="20" s="1"/>
  <c r="F34" i="20" s="1"/>
  <c r="F39" i="20" s="1"/>
  <c r="E9" i="20"/>
  <c r="E14" i="20" s="1"/>
  <c r="E19" i="20" s="1"/>
  <c r="E24" i="20" s="1"/>
  <c r="E29" i="20" s="1"/>
  <c r="E34" i="20" s="1"/>
  <c r="E39" i="20" s="1"/>
  <c r="AE8" i="20"/>
  <c r="Z8" i="20"/>
  <c r="U8" i="20"/>
  <c r="K8" i="20"/>
  <c r="E8" i="20"/>
  <c r="H12" i="20" s="1"/>
  <c r="D8" i="20"/>
  <c r="L7" i="20"/>
  <c r="P56" i="20" s="1"/>
  <c r="E7" i="20"/>
  <c r="I56" i="20" s="1"/>
  <c r="AE6" i="20"/>
  <c r="Z6" i="20"/>
  <c r="U6" i="20"/>
  <c r="AE5" i="20"/>
  <c r="Z5" i="20"/>
  <c r="U5" i="20"/>
  <c r="AE4" i="20"/>
  <c r="Z4" i="20"/>
  <c r="U4" i="20"/>
  <c r="H4" i="20"/>
  <c r="AE3" i="20"/>
  <c r="Z3" i="20"/>
  <c r="U3" i="20"/>
  <c r="M11" i="20" l="1"/>
  <c r="M16" i="20" s="1"/>
  <c r="M21" i="20" s="1"/>
  <c r="M26" i="20" s="1"/>
  <c r="M31" i="20" s="1"/>
  <c r="M36" i="20" s="1"/>
  <c r="M41" i="20" s="1"/>
  <c r="M10" i="20"/>
  <c r="M15" i="20" s="1"/>
  <c r="M20" i="20" s="1"/>
  <c r="M25" i="20" s="1"/>
  <c r="M30" i="20" s="1"/>
  <c r="M35" i="20" s="1"/>
  <c r="M40" i="20" s="1"/>
  <c r="L9" i="20"/>
  <c r="L14" i="20" s="1"/>
  <c r="L19" i="20" s="1"/>
  <c r="L24" i="20" s="1"/>
  <c r="L29" i="20" s="1"/>
  <c r="L34" i="20" s="1"/>
  <c r="L39" i="20" s="1"/>
  <c r="M9" i="20"/>
  <c r="M14" i="20" s="1"/>
  <c r="M19" i="20" s="1"/>
  <c r="M24" i="20" s="1"/>
  <c r="M29" i="20" s="1"/>
  <c r="M34" i="20" s="1"/>
  <c r="M39" i="20" s="1"/>
  <c r="F59" i="20"/>
  <c r="L21" i="20"/>
  <c r="Z31" i="20"/>
  <c r="Z30" i="20"/>
  <c r="Z29" i="20"/>
  <c r="L8" i="20"/>
  <c r="Z21" i="20"/>
  <c r="AE26" i="20"/>
  <c r="AE29" i="20"/>
  <c r="AA139" i="20"/>
  <c r="AA151" i="20"/>
  <c r="AC150" i="20" s="1"/>
  <c r="M12" i="20"/>
  <c r="M17" i="20" s="1"/>
  <c r="M22" i="20" s="1"/>
  <c r="M27" i="20" s="1"/>
  <c r="M32" i="20" s="1"/>
  <c r="M37" i="20" s="1"/>
  <c r="M42" i="20" s="1"/>
  <c r="K48" i="20"/>
  <c r="Z26" i="20"/>
  <c r="Z25" i="20"/>
  <c r="H10" i="20"/>
  <c r="H11" i="20"/>
  <c r="L10" i="20"/>
  <c r="L15" i="20" s="1"/>
  <c r="L20" i="20" s="1"/>
  <c r="L25" i="20" s="1"/>
  <c r="L30" i="20" s="1"/>
  <c r="L35" i="20" s="1"/>
  <c r="L40" i="20" s="1"/>
  <c r="Z19" i="20"/>
  <c r="Z20" i="20"/>
  <c r="AE30" i="20"/>
  <c r="AA123" i="20"/>
  <c r="E13" i="20"/>
  <c r="AE25" i="20"/>
  <c r="AA155" i="20"/>
  <c r="AC152" i="20" s="1"/>
  <c r="H61" i="20"/>
  <c r="H63" i="20" s="1"/>
  <c r="H62" i="20"/>
  <c r="H64" i="20" s="1"/>
  <c r="E11" i="20"/>
  <c r="O61" i="20"/>
  <c r="O63" i="20" s="1"/>
  <c r="Z24" i="20"/>
  <c r="P60" i="20"/>
  <c r="AA91" i="20"/>
  <c r="AA107" i="20"/>
  <c r="AA119" i="20"/>
  <c r="I59" i="20"/>
  <c r="M59" i="20"/>
  <c r="F61" i="20"/>
  <c r="AF64" i="20"/>
  <c r="Y88" i="20"/>
  <c r="AA98" i="20"/>
  <c r="AA127" i="20"/>
  <c r="AA130" i="20"/>
  <c r="AA159" i="20"/>
  <c r="AC159" i="20" s="1"/>
  <c r="N59" i="20"/>
  <c r="N61" i="20" s="1"/>
  <c r="F60" i="20"/>
  <c r="G60" i="20"/>
  <c r="AA86" i="20"/>
  <c r="AA102" i="20"/>
  <c r="AA134" i="20"/>
  <c r="AC160" i="20"/>
  <c r="D48" i="20"/>
  <c r="AA114" i="20"/>
  <c r="AA146" i="20"/>
  <c r="AA94" i="20"/>
  <c r="G62" i="20" l="1"/>
  <c r="I60" i="20"/>
  <c r="G61" i="20"/>
  <c r="F62" i="20"/>
  <c r="H66" i="20"/>
  <c r="E84" i="20" s="1"/>
  <c r="E85" i="20" s="1"/>
  <c r="E86" i="20" s="1"/>
  <c r="E87" i="20" s="1"/>
  <c r="E88" i="20" s="1"/>
  <c r="E89" i="20" s="1"/>
  <c r="E90" i="20" s="1"/>
  <c r="E91" i="20" s="1"/>
  <c r="E92" i="20" s="1"/>
  <c r="E93" i="20" s="1"/>
  <c r="E94" i="20" s="1"/>
  <c r="E95" i="20" s="1"/>
  <c r="E96" i="20" s="1"/>
  <c r="E97" i="20" s="1"/>
  <c r="E98" i="20" s="1"/>
  <c r="E99" i="20" s="1"/>
  <c r="E100" i="20" s="1"/>
  <c r="E101" i="20" s="1"/>
  <c r="E102" i="20" s="1"/>
  <c r="E103" i="20" s="1"/>
  <c r="E104" i="20" s="1"/>
  <c r="E105" i="20" s="1"/>
  <c r="E106" i="20" s="1"/>
  <c r="E107" i="20" s="1"/>
  <c r="E108" i="20" s="1"/>
  <c r="E109" i="20" s="1"/>
  <c r="E110" i="20" s="1"/>
  <c r="E111" i="20" s="1"/>
  <c r="E112" i="20" s="1"/>
  <c r="E113" i="20" s="1"/>
  <c r="E114" i="20" s="1"/>
  <c r="E115" i="20" s="1"/>
  <c r="E116" i="20" s="1"/>
  <c r="E117" i="20" s="1"/>
  <c r="E118" i="20" s="1"/>
  <c r="E119" i="20" s="1"/>
  <c r="E120" i="20" s="1"/>
  <c r="E121" i="20" s="1"/>
  <c r="E122" i="20" s="1"/>
  <c r="E123" i="20" s="1"/>
  <c r="E124" i="20" s="1"/>
  <c r="E125" i="20" s="1"/>
  <c r="E126" i="20" s="1"/>
  <c r="E127" i="20" s="1"/>
  <c r="E128" i="20" s="1"/>
  <c r="E129" i="20" s="1"/>
  <c r="E130" i="20" s="1"/>
  <c r="E131" i="20" s="1"/>
  <c r="E132" i="20" s="1"/>
  <c r="E133" i="20" s="1"/>
  <c r="E134" i="20" s="1"/>
  <c r="E135" i="20" s="1"/>
  <c r="E136" i="20" s="1"/>
  <c r="E137" i="20" s="1"/>
  <c r="E138" i="20" s="1"/>
  <c r="E139" i="20" s="1"/>
  <c r="E140" i="20" s="1"/>
  <c r="E141" i="20" s="1"/>
  <c r="E142" i="20" s="1"/>
  <c r="E143" i="20" s="1"/>
  <c r="E144" i="20" s="1"/>
  <c r="E145" i="20" s="1"/>
  <c r="E146" i="20" s="1"/>
  <c r="E147" i="20" s="1"/>
  <c r="E148" i="20" s="1"/>
  <c r="E149" i="20" s="1"/>
  <c r="E150" i="20" s="1"/>
  <c r="E151" i="20" s="1"/>
  <c r="E152" i="20" s="1"/>
  <c r="E153" i="20" s="1"/>
  <c r="E154" i="20" s="1"/>
  <c r="E155" i="20" s="1"/>
  <c r="E156" i="20" s="1"/>
  <c r="E157" i="20" s="1"/>
  <c r="E158" i="20" s="1"/>
  <c r="E159" i="20" s="1"/>
  <c r="E160" i="20" s="1"/>
  <c r="E161" i="20" s="1"/>
  <c r="E162" i="20" s="1"/>
  <c r="E163" i="20" s="1"/>
  <c r="E164" i="20" s="1"/>
  <c r="E165" i="20" s="1"/>
  <c r="E166" i="20" s="1"/>
  <c r="E167" i="20" s="1"/>
  <c r="E168" i="20" s="1"/>
  <c r="E169" i="20" s="1"/>
  <c r="E170" i="20" s="1"/>
  <c r="E171" i="20" s="1"/>
  <c r="E172" i="20" s="1"/>
  <c r="E173" i="20" s="1"/>
  <c r="E174" i="20" s="1"/>
  <c r="E175" i="20" s="1"/>
  <c r="E176" i="20" s="1"/>
  <c r="E177" i="20" s="1"/>
  <c r="E178" i="20" s="1"/>
  <c r="E179" i="20" s="1"/>
  <c r="E180" i="20" s="1"/>
  <c r="E181" i="20" s="1"/>
  <c r="E182" i="20" s="1"/>
  <c r="E183" i="20" s="1"/>
  <c r="E184" i="20" s="1"/>
  <c r="E185" i="20" s="1"/>
  <c r="E186" i="20" s="1"/>
  <c r="E187" i="20" s="1"/>
  <c r="E188" i="20" s="1"/>
  <c r="E189" i="20" s="1"/>
  <c r="E190" i="20" s="1"/>
  <c r="E191" i="20" s="1"/>
  <c r="E192" i="20" s="1"/>
  <c r="E193" i="20" s="1"/>
  <c r="E194" i="20" s="1"/>
  <c r="E195" i="20" s="1"/>
  <c r="E196" i="20" s="1"/>
  <c r="E197" i="20" s="1"/>
  <c r="E198" i="20" s="1"/>
  <c r="E199" i="20" s="1"/>
  <c r="E200" i="20" s="1"/>
  <c r="E201" i="20" s="1"/>
  <c r="E202" i="20" s="1"/>
  <c r="E203" i="20" s="1"/>
  <c r="E204" i="20" s="1"/>
  <c r="E205" i="20" s="1"/>
  <c r="E206" i="20" s="1"/>
  <c r="E207" i="20" s="1"/>
  <c r="E208" i="20" s="1"/>
  <c r="E209" i="20" s="1"/>
  <c r="E210" i="20" s="1"/>
  <c r="E211" i="20" s="1"/>
  <c r="E212" i="20" s="1"/>
  <c r="E213" i="20" s="1"/>
  <c r="E214" i="20" s="1"/>
  <c r="E215" i="20" s="1"/>
  <c r="E216" i="20" s="1"/>
  <c r="E217" i="20" s="1"/>
  <c r="E218" i="20" s="1"/>
  <c r="E219" i="20" s="1"/>
  <c r="E220" i="20" s="1"/>
  <c r="E221" i="20" s="1"/>
  <c r="E222" i="20" s="1"/>
  <c r="E223" i="20" s="1"/>
  <c r="E224" i="20" s="1"/>
  <c r="E225" i="20" s="1"/>
  <c r="E226" i="20" s="1"/>
  <c r="E227" i="20" s="1"/>
  <c r="E228" i="20" s="1"/>
  <c r="E229" i="20" s="1"/>
  <c r="E230" i="20" s="1"/>
  <c r="E231" i="20" s="1"/>
  <c r="E232" i="20" s="1"/>
  <c r="E233" i="20" s="1"/>
  <c r="E234" i="20" s="1"/>
  <c r="E235" i="20" s="1"/>
  <c r="E236" i="20" s="1"/>
  <c r="E237" i="20" s="1"/>
  <c r="E238" i="20" s="1"/>
  <c r="E239" i="20" s="1"/>
  <c r="E240" i="20" s="1"/>
  <c r="E241" i="20" s="1"/>
  <c r="E242" i="20" s="1"/>
  <c r="E243" i="20" s="1"/>
  <c r="E244" i="20" s="1"/>
  <c r="E245" i="20" s="1"/>
  <c r="E246" i="20" s="1"/>
  <c r="E247" i="20" s="1"/>
  <c r="E248" i="20" s="1"/>
  <c r="E249" i="20" s="1"/>
  <c r="E250" i="20" s="1"/>
  <c r="E251" i="20" s="1"/>
  <c r="E252" i="20" s="1"/>
  <c r="E253" i="20" s="1"/>
  <c r="E254" i="20" s="1"/>
  <c r="E255" i="20" s="1"/>
  <c r="E256" i="20" s="1"/>
  <c r="E257" i="20" s="1"/>
  <c r="E258" i="20" s="1"/>
  <c r="E259" i="20" s="1"/>
  <c r="E260" i="20" s="1"/>
  <c r="E261" i="20" s="1"/>
  <c r="E262" i="20" s="1"/>
  <c r="E263" i="20" s="1"/>
  <c r="E264" i="20" s="1"/>
  <c r="E265" i="20" s="1"/>
  <c r="E266" i="20" s="1"/>
  <c r="E267" i="20" s="1"/>
  <c r="E268" i="20" s="1"/>
  <c r="E269" i="20" s="1"/>
  <c r="E270" i="20" s="1"/>
  <c r="E271" i="20" s="1"/>
  <c r="E272" i="20" s="1"/>
  <c r="E273" i="20" s="1"/>
  <c r="E274" i="20" s="1"/>
  <c r="E275" i="20" s="1"/>
  <c r="E276" i="20" s="1"/>
  <c r="E277" i="20" s="1"/>
  <c r="E278" i="20" s="1"/>
  <c r="E279" i="20" s="1"/>
  <c r="E280" i="20" s="1"/>
  <c r="E281" i="20" s="1"/>
  <c r="E282" i="20" s="1"/>
  <c r="E283" i="20" s="1"/>
  <c r="E284" i="20" s="1"/>
  <c r="E285" i="20" s="1"/>
  <c r="E286" i="20" s="1"/>
  <c r="E287" i="20" s="1"/>
  <c r="E288" i="20" s="1"/>
  <c r="E289" i="20" s="1"/>
  <c r="E290" i="20" s="1"/>
  <c r="E291" i="20" s="1"/>
  <c r="E292" i="20" s="1"/>
  <c r="E293" i="20" s="1"/>
  <c r="E294" i="20" s="1"/>
  <c r="E295" i="20" s="1"/>
  <c r="E296" i="20" s="1"/>
  <c r="E297" i="20" s="1"/>
  <c r="E298" i="20" s="1"/>
  <c r="E299" i="20" s="1"/>
  <c r="E300" i="20" s="1"/>
  <c r="E301" i="20" s="1"/>
  <c r="E302" i="20" s="1"/>
  <c r="E303" i="20" s="1"/>
  <c r="E304" i="20" s="1"/>
  <c r="E305" i="20" s="1"/>
  <c r="E306" i="20" s="1"/>
  <c r="E307" i="20" s="1"/>
  <c r="E308" i="20" s="1"/>
  <c r="E309" i="20" s="1"/>
  <c r="E310" i="20" s="1"/>
  <c r="E311" i="20" s="1"/>
  <c r="E312" i="20" s="1"/>
  <c r="E313" i="20" s="1"/>
  <c r="E314" i="20" s="1"/>
  <c r="E315" i="20" s="1"/>
  <c r="E316" i="20" s="1"/>
  <c r="E317" i="20" s="1"/>
  <c r="E318" i="20" s="1"/>
  <c r="E319" i="20" s="1"/>
  <c r="E320" i="20" s="1"/>
  <c r="E321" i="20" s="1"/>
  <c r="E322" i="20" s="1"/>
  <c r="E323" i="20" s="1"/>
  <c r="E324" i="20" s="1"/>
  <c r="E325" i="20" s="1"/>
  <c r="E326" i="20" s="1"/>
  <c r="E327" i="20" s="1"/>
  <c r="E328" i="20" s="1"/>
  <c r="E329" i="20" s="1"/>
  <c r="E330" i="20" s="1"/>
  <c r="E331" i="20" s="1"/>
  <c r="E332" i="20" s="1"/>
  <c r="E333" i="20" s="1"/>
  <c r="E334" i="20" s="1"/>
  <c r="E335" i="20" s="1"/>
  <c r="E336" i="20" s="1"/>
  <c r="E337" i="20" s="1"/>
  <c r="E338" i="20" s="1"/>
  <c r="E339" i="20" s="1"/>
  <c r="O62" i="20"/>
  <c r="AC154" i="20"/>
  <c r="AA115" i="20"/>
  <c r="AC114" i="20" s="1"/>
  <c r="AA103" i="20"/>
  <c r="AC102" i="20" s="1"/>
  <c r="AA99" i="20"/>
  <c r="AC98" i="20" s="1"/>
  <c r="I61" i="20"/>
  <c r="AA95" i="20"/>
  <c r="AC94" i="20" s="1"/>
  <c r="AA147" i="20"/>
  <c r="AC143" i="20" s="1"/>
  <c r="AA135" i="20"/>
  <c r="AC134" i="20" s="1"/>
  <c r="AA131" i="20"/>
  <c r="AC130" i="20"/>
  <c r="P59" i="20"/>
  <c r="AC155" i="20"/>
  <c r="K49" i="20"/>
  <c r="K23" i="20"/>
  <c r="AC151" i="20"/>
  <c r="L26" i="20"/>
  <c r="AF70" i="20"/>
  <c r="AF68" i="20"/>
  <c r="AF60" i="20"/>
  <c r="AF61" i="20"/>
  <c r="AF71" i="20"/>
  <c r="AF69" i="20"/>
  <c r="AF58" i="20"/>
  <c r="Y89" i="20"/>
  <c r="AF59" i="20"/>
  <c r="E16" i="20"/>
  <c r="AC158" i="20"/>
  <c r="AC149" i="20"/>
  <c r="L13" i="20"/>
  <c r="O11" i="20"/>
  <c r="O10" i="20"/>
  <c r="O12" i="20"/>
  <c r="D49" i="20"/>
  <c r="D23" i="20"/>
  <c r="AA87" i="20"/>
  <c r="AC117" i="20"/>
  <c r="E18" i="20"/>
  <c r="H16" i="20"/>
  <c r="H17" i="20"/>
  <c r="H15" i="20"/>
  <c r="M61" i="20"/>
  <c r="P61" i="20" s="1"/>
  <c r="AC136" i="20"/>
  <c r="AC137" i="20"/>
  <c r="AC156" i="20"/>
  <c r="AC157" i="20"/>
  <c r="AC148" i="20"/>
  <c r="AC107" i="20"/>
  <c r="AC153" i="20"/>
  <c r="AC138" i="20"/>
  <c r="I62" i="20" l="1"/>
  <c r="H67" i="20"/>
  <c r="H68" i="20"/>
  <c r="E596" i="20" s="1"/>
  <c r="E597" i="20" s="1"/>
  <c r="E598" i="20" s="1"/>
  <c r="E599" i="20" s="1"/>
  <c r="E600" i="20" s="1"/>
  <c r="E601" i="20" s="1"/>
  <c r="E602" i="20" s="1"/>
  <c r="E603" i="20" s="1"/>
  <c r="E604" i="20" s="1"/>
  <c r="E605" i="20" s="1"/>
  <c r="E606" i="20" s="1"/>
  <c r="E607" i="20" s="1"/>
  <c r="E608" i="20" s="1"/>
  <c r="E609" i="20" s="1"/>
  <c r="E610" i="20" s="1"/>
  <c r="E611" i="20" s="1"/>
  <c r="E612" i="20" s="1"/>
  <c r="E613" i="20" s="1"/>
  <c r="E614" i="20" s="1"/>
  <c r="E615" i="20" s="1"/>
  <c r="E616" i="20" s="1"/>
  <c r="E617" i="20" s="1"/>
  <c r="E618" i="20" s="1"/>
  <c r="E619" i="20" s="1"/>
  <c r="E620" i="20" s="1"/>
  <c r="E621" i="20" s="1"/>
  <c r="E622" i="20" s="1"/>
  <c r="E623" i="20" s="1"/>
  <c r="E624" i="20" s="1"/>
  <c r="E625" i="20" s="1"/>
  <c r="E626" i="20" s="1"/>
  <c r="E627" i="20" s="1"/>
  <c r="E628" i="20" s="1"/>
  <c r="E629" i="20" s="1"/>
  <c r="E630" i="20" s="1"/>
  <c r="E631" i="20" s="1"/>
  <c r="E632" i="20" s="1"/>
  <c r="E633" i="20" s="1"/>
  <c r="E634" i="20" s="1"/>
  <c r="E635" i="20" s="1"/>
  <c r="E636" i="20" s="1"/>
  <c r="E637" i="20" s="1"/>
  <c r="E638" i="20" s="1"/>
  <c r="E639" i="20" s="1"/>
  <c r="E640" i="20" s="1"/>
  <c r="E641" i="20" s="1"/>
  <c r="E642" i="20" s="1"/>
  <c r="E643" i="20" s="1"/>
  <c r="E644" i="20" s="1"/>
  <c r="E645" i="20" s="1"/>
  <c r="E646" i="20" s="1"/>
  <c r="E647" i="20" s="1"/>
  <c r="E648" i="20" s="1"/>
  <c r="E649" i="20" s="1"/>
  <c r="E650" i="20" s="1"/>
  <c r="E651" i="20" s="1"/>
  <c r="E652" i="20" s="1"/>
  <c r="E653" i="20" s="1"/>
  <c r="E654" i="20" s="1"/>
  <c r="E655" i="20" s="1"/>
  <c r="E656" i="20" s="1"/>
  <c r="E657" i="20" s="1"/>
  <c r="E658" i="20" s="1"/>
  <c r="E659" i="20" s="1"/>
  <c r="E660" i="20" s="1"/>
  <c r="E661" i="20" s="1"/>
  <c r="E662" i="20" s="1"/>
  <c r="E663" i="20" s="1"/>
  <c r="E664" i="20" s="1"/>
  <c r="E665" i="20" s="1"/>
  <c r="E666" i="20" s="1"/>
  <c r="E667" i="20" s="1"/>
  <c r="E668" i="20" s="1"/>
  <c r="E669" i="20" s="1"/>
  <c r="E670" i="20" s="1"/>
  <c r="E671" i="20" s="1"/>
  <c r="E672" i="20" s="1"/>
  <c r="E673" i="20" s="1"/>
  <c r="E674" i="20" s="1"/>
  <c r="E675" i="20" s="1"/>
  <c r="E676" i="20" s="1"/>
  <c r="E677" i="20" s="1"/>
  <c r="E678" i="20" s="1"/>
  <c r="E679" i="20" s="1"/>
  <c r="E680" i="20" s="1"/>
  <c r="E681" i="20" s="1"/>
  <c r="E682" i="20" s="1"/>
  <c r="E683" i="20" s="1"/>
  <c r="E684" i="20" s="1"/>
  <c r="E685" i="20" s="1"/>
  <c r="E686" i="20" s="1"/>
  <c r="E687" i="20" s="1"/>
  <c r="E688" i="20" s="1"/>
  <c r="E689" i="20" s="1"/>
  <c r="E690" i="20" s="1"/>
  <c r="E691" i="20" s="1"/>
  <c r="E692" i="20" s="1"/>
  <c r="E693" i="20" s="1"/>
  <c r="E694" i="20" s="1"/>
  <c r="E695" i="20" s="1"/>
  <c r="E696" i="20" s="1"/>
  <c r="E697" i="20" s="1"/>
  <c r="E698" i="20" s="1"/>
  <c r="E699" i="20" s="1"/>
  <c r="E700" i="20" s="1"/>
  <c r="E701" i="20" s="1"/>
  <c r="E702" i="20" s="1"/>
  <c r="E703" i="20" s="1"/>
  <c r="E704" i="20" s="1"/>
  <c r="E705" i="20" s="1"/>
  <c r="E706" i="20" s="1"/>
  <c r="E707" i="20" s="1"/>
  <c r="E708" i="20" s="1"/>
  <c r="E709" i="20" s="1"/>
  <c r="E710" i="20" s="1"/>
  <c r="E711" i="20" s="1"/>
  <c r="E712" i="20" s="1"/>
  <c r="E713" i="20" s="1"/>
  <c r="E714" i="20" s="1"/>
  <c r="E715" i="20" s="1"/>
  <c r="E716" i="20" s="1"/>
  <c r="E717" i="20" s="1"/>
  <c r="E718" i="20" s="1"/>
  <c r="E719" i="20" s="1"/>
  <c r="E720" i="20" s="1"/>
  <c r="E721" i="20" s="1"/>
  <c r="E722" i="20" s="1"/>
  <c r="E723" i="20" s="1"/>
  <c r="E724" i="20" s="1"/>
  <c r="E725" i="20" s="1"/>
  <c r="E726" i="20" s="1"/>
  <c r="E727" i="20" s="1"/>
  <c r="E728" i="20" s="1"/>
  <c r="E729" i="20" s="1"/>
  <c r="E730" i="20" s="1"/>
  <c r="E731" i="20" s="1"/>
  <c r="E732" i="20" s="1"/>
  <c r="E733" i="20" s="1"/>
  <c r="E734" i="20" s="1"/>
  <c r="E735" i="20" s="1"/>
  <c r="E736" i="20" s="1"/>
  <c r="E737" i="20" s="1"/>
  <c r="E738" i="20" s="1"/>
  <c r="E739" i="20" s="1"/>
  <c r="E740" i="20" s="1"/>
  <c r="E741" i="20" s="1"/>
  <c r="E742" i="20" s="1"/>
  <c r="E743" i="20" s="1"/>
  <c r="E744" i="20" s="1"/>
  <c r="E745" i="20" s="1"/>
  <c r="E746" i="20" s="1"/>
  <c r="E747" i="20" s="1"/>
  <c r="E748" i="20" s="1"/>
  <c r="E749" i="20" s="1"/>
  <c r="E750" i="20" s="1"/>
  <c r="E751" i="20" s="1"/>
  <c r="E752" i="20" s="1"/>
  <c r="E753" i="20" s="1"/>
  <c r="E754" i="20" s="1"/>
  <c r="E755" i="20" s="1"/>
  <c r="E756" i="20" s="1"/>
  <c r="E757" i="20" s="1"/>
  <c r="E758" i="20" s="1"/>
  <c r="E759" i="20" s="1"/>
  <c r="E760" i="20" s="1"/>
  <c r="E761" i="20" s="1"/>
  <c r="E762" i="20" s="1"/>
  <c r="E763" i="20" s="1"/>
  <c r="E764" i="20" s="1"/>
  <c r="E765" i="20" s="1"/>
  <c r="E766" i="20" s="1"/>
  <c r="E767" i="20" s="1"/>
  <c r="E768" i="20" s="1"/>
  <c r="E769" i="20" s="1"/>
  <c r="E770" i="20" s="1"/>
  <c r="E771" i="20" s="1"/>
  <c r="E772" i="20" s="1"/>
  <c r="E773" i="20" s="1"/>
  <c r="E774" i="20" s="1"/>
  <c r="E775" i="20" s="1"/>
  <c r="E776" i="20" s="1"/>
  <c r="E777" i="20" s="1"/>
  <c r="E778" i="20" s="1"/>
  <c r="E779" i="20" s="1"/>
  <c r="E780" i="20" s="1"/>
  <c r="E781" i="20" s="1"/>
  <c r="E782" i="20" s="1"/>
  <c r="E783" i="20" s="1"/>
  <c r="E784" i="20" s="1"/>
  <c r="E785" i="20" s="1"/>
  <c r="E786" i="20" s="1"/>
  <c r="E787" i="20" s="1"/>
  <c r="E788" i="20" s="1"/>
  <c r="E789" i="20" s="1"/>
  <c r="E790" i="20" s="1"/>
  <c r="E791" i="20" s="1"/>
  <c r="E792" i="20" s="1"/>
  <c r="E793" i="20" s="1"/>
  <c r="E794" i="20" s="1"/>
  <c r="E795" i="20" s="1"/>
  <c r="E796" i="20" s="1"/>
  <c r="E797" i="20" s="1"/>
  <c r="E798" i="20" s="1"/>
  <c r="E799" i="20" s="1"/>
  <c r="E800" i="20" s="1"/>
  <c r="E801" i="20" s="1"/>
  <c r="E802" i="20" s="1"/>
  <c r="E803" i="20" s="1"/>
  <c r="E804" i="20" s="1"/>
  <c r="E805" i="20" s="1"/>
  <c r="E806" i="20" s="1"/>
  <c r="E807" i="20" s="1"/>
  <c r="E808" i="20" s="1"/>
  <c r="E809" i="20" s="1"/>
  <c r="E810" i="20" s="1"/>
  <c r="E811" i="20" s="1"/>
  <c r="E812" i="20" s="1"/>
  <c r="E813" i="20" s="1"/>
  <c r="E814" i="20" s="1"/>
  <c r="E815" i="20" s="1"/>
  <c r="E816" i="20" s="1"/>
  <c r="E817" i="20" s="1"/>
  <c r="E818" i="20" s="1"/>
  <c r="E819" i="20" s="1"/>
  <c r="E820" i="20" s="1"/>
  <c r="E821" i="20" s="1"/>
  <c r="E822" i="20" s="1"/>
  <c r="E823" i="20" s="1"/>
  <c r="E824" i="20" s="1"/>
  <c r="E825" i="20" s="1"/>
  <c r="E826" i="20" s="1"/>
  <c r="E827" i="20" s="1"/>
  <c r="E828" i="20" s="1"/>
  <c r="E829" i="20" s="1"/>
  <c r="E830" i="20" s="1"/>
  <c r="E831" i="20" s="1"/>
  <c r="E832" i="20" s="1"/>
  <c r="E833" i="20" s="1"/>
  <c r="E834" i="20" s="1"/>
  <c r="E835" i="20" s="1"/>
  <c r="E836" i="20" s="1"/>
  <c r="E837" i="20" s="1"/>
  <c r="E838" i="20" s="1"/>
  <c r="E839" i="20" s="1"/>
  <c r="E840" i="20" s="1"/>
  <c r="E841" i="20" s="1"/>
  <c r="E842" i="20" s="1"/>
  <c r="E843" i="20" s="1"/>
  <c r="E844" i="20" s="1"/>
  <c r="E845" i="20" s="1"/>
  <c r="E846" i="20" s="1"/>
  <c r="E847" i="20" s="1"/>
  <c r="E848" i="20" s="1"/>
  <c r="E849" i="20" s="1"/>
  <c r="E850" i="20" s="1"/>
  <c r="E851" i="20" s="1"/>
  <c r="AC106" i="20"/>
  <c r="AC84" i="20"/>
  <c r="AC123" i="20"/>
  <c r="AC131" i="20"/>
  <c r="AC128" i="20"/>
  <c r="AC127" i="20"/>
  <c r="AC126" i="20"/>
  <c r="AC124" i="20"/>
  <c r="AC109" i="20"/>
  <c r="AC87" i="20"/>
  <c r="AC119" i="20"/>
  <c r="K50" i="20"/>
  <c r="K28" i="20"/>
  <c r="AC101" i="20"/>
  <c r="AC125" i="20"/>
  <c r="AC120" i="20"/>
  <c r="AC90" i="20"/>
  <c r="AC91" i="20"/>
  <c r="L31" i="20"/>
  <c r="AC146" i="20"/>
  <c r="M62" i="20"/>
  <c r="N62" i="20"/>
  <c r="O64" i="20"/>
  <c r="AC112" i="20"/>
  <c r="AC144" i="20"/>
  <c r="D50" i="20"/>
  <c r="D28" i="20"/>
  <c r="AC113" i="20"/>
  <c r="AC133" i="20"/>
  <c r="AC95" i="20"/>
  <c r="AC93" i="20"/>
  <c r="E21" i="20"/>
  <c r="AC129" i="20"/>
  <c r="AC135" i="20"/>
  <c r="G63" i="20"/>
  <c r="F63" i="20"/>
  <c r="AC88" i="20"/>
  <c r="AC147" i="20"/>
  <c r="AC140" i="20"/>
  <c r="AC142" i="20"/>
  <c r="AC141" i="20"/>
  <c r="AC103" i="20"/>
  <c r="AC100" i="20"/>
  <c r="AC116" i="20"/>
  <c r="AC85" i="20"/>
  <c r="O16" i="20"/>
  <c r="O15" i="20"/>
  <c r="O17" i="20"/>
  <c r="L18" i="20"/>
  <c r="Y90" i="20"/>
  <c r="AC132" i="20"/>
  <c r="AC145" i="20"/>
  <c r="AC118" i="20"/>
  <c r="AC139" i="20"/>
  <c r="E23" i="20"/>
  <c r="H22" i="20"/>
  <c r="H21" i="20"/>
  <c r="H20" i="20"/>
  <c r="AC86" i="20"/>
  <c r="AC122" i="20"/>
  <c r="AC89" i="20"/>
  <c r="AC121" i="20"/>
  <c r="AC99" i="20"/>
  <c r="AC97" i="20"/>
  <c r="AC96" i="20"/>
  <c r="AC115" i="20"/>
  <c r="AC105" i="20"/>
  <c r="AC111" i="20"/>
  <c r="AC110" i="20"/>
  <c r="AC108" i="20"/>
  <c r="AC104" i="20"/>
  <c r="AC92" i="20"/>
  <c r="P62" i="20" l="1"/>
  <c r="G64" i="20"/>
  <c r="F64" i="20"/>
  <c r="M63" i="20"/>
  <c r="E340" i="20"/>
  <c r="E341" i="20" s="1"/>
  <c r="E342" i="20" s="1"/>
  <c r="E343" i="20" s="1"/>
  <c r="E344" i="20" s="1"/>
  <c r="E345" i="20" s="1"/>
  <c r="E346" i="20" s="1"/>
  <c r="E347" i="20" s="1"/>
  <c r="E348" i="20" s="1"/>
  <c r="E349" i="20" s="1"/>
  <c r="E350" i="20" s="1"/>
  <c r="E351" i="20" s="1"/>
  <c r="E352" i="20" s="1"/>
  <c r="E353" i="20" s="1"/>
  <c r="E354" i="20" s="1"/>
  <c r="E355" i="20" s="1"/>
  <c r="E356" i="20" s="1"/>
  <c r="E357" i="20" s="1"/>
  <c r="E358" i="20" s="1"/>
  <c r="E359" i="20" s="1"/>
  <c r="E360" i="20" s="1"/>
  <c r="E361" i="20" s="1"/>
  <c r="E362" i="20" s="1"/>
  <c r="E363" i="20" s="1"/>
  <c r="E364" i="20" s="1"/>
  <c r="E365" i="20" s="1"/>
  <c r="E366" i="20" s="1"/>
  <c r="E367" i="20" s="1"/>
  <c r="E368" i="20" s="1"/>
  <c r="E369" i="20" s="1"/>
  <c r="E370" i="20" s="1"/>
  <c r="E371" i="20" s="1"/>
  <c r="E372" i="20" s="1"/>
  <c r="E373" i="20" s="1"/>
  <c r="E374" i="20" s="1"/>
  <c r="E375" i="20" s="1"/>
  <c r="E376" i="20" s="1"/>
  <c r="E377" i="20" s="1"/>
  <c r="E378" i="20" s="1"/>
  <c r="E379" i="20" s="1"/>
  <c r="E380" i="20" s="1"/>
  <c r="E381" i="20" s="1"/>
  <c r="E382" i="20" s="1"/>
  <c r="E383" i="20" s="1"/>
  <c r="E384" i="20" s="1"/>
  <c r="E385" i="20" s="1"/>
  <c r="E386" i="20" s="1"/>
  <c r="E387" i="20" s="1"/>
  <c r="E388" i="20" s="1"/>
  <c r="E389" i="20" s="1"/>
  <c r="E390" i="20" s="1"/>
  <c r="E391" i="20" s="1"/>
  <c r="E392" i="20" s="1"/>
  <c r="E393" i="20" s="1"/>
  <c r="E394" i="20" s="1"/>
  <c r="E395" i="20" s="1"/>
  <c r="E396" i="20" s="1"/>
  <c r="E397" i="20" s="1"/>
  <c r="E398" i="20" s="1"/>
  <c r="E399" i="20" s="1"/>
  <c r="E400" i="20" s="1"/>
  <c r="E401" i="20" s="1"/>
  <c r="E402" i="20" s="1"/>
  <c r="E403" i="20" s="1"/>
  <c r="E404" i="20" s="1"/>
  <c r="E405" i="20" s="1"/>
  <c r="E406" i="20" s="1"/>
  <c r="E407" i="20" s="1"/>
  <c r="E408" i="20" s="1"/>
  <c r="E409" i="20" s="1"/>
  <c r="E410" i="20" s="1"/>
  <c r="E411" i="20" s="1"/>
  <c r="E412" i="20" s="1"/>
  <c r="E413" i="20" s="1"/>
  <c r="E414" i="20" s="1"/>
  <c r="E415" i="20" s="1"/>
  <c r="E416" i="20" s="1"/>
  <c r="E417" i="20" s="1"/>
  <c r="E418" i="20" s="1"/>
  <c r="E419" i="20" s="1"/>
  <c r="E420" i="20" s="1"/>
  <c r="E421" i="20" s="1"/>
  <c r="E422" i="20" s="1"/>
  <c r="E423" i="20" s="1"/>
  <c r="E424" i="20" s="1"/>
  <c r="E425" i="20" s="1"/>
  <c r="E426" i="20" s="1"/>
  <c r="E427" i="20" s="1"/>
  <c r="E428" i="20" s="1"/>
  <c r="E429" i="20" s="1"/>
  <c r="E430" i="20" s="1"/>
  <c r="E431" i="20" s="1"/>
  <c r="E432" i="20" s="1"/>
  <c r="E433" i="20" s="1"/>
  <c r="E434" i="20" s="1"/>
  <c r="E435" i="20" s="1"/>
  <c r="E436" i="20" s="1"/>
  <c r="E437" i="20" s="1"/>
  <c r="E438" i="20" s="1"/>
  <c r="E439" i="20" s="1"/>
  <c r="E440" i="20" s="1"/>
  <c r="E441" i="20" s="1"/>
  <c r="E442" i="20" s="1"/>
  <c r="E443" i="20" s="1"/>
  <c r="E444" i="20" s="1"/>
  <c r="E445" i="20" s="1"/>
  <c r="E446" i="20" s="1"/>
  <c r="E447" i="20" s="1"/>
  <c r="E448" i="20" s="1"/>
  <c r="E449" i="20" s="1"/>
  <c r="E450" i="20" s="1"/>
  <c r="E451" i="20" s="1"/>
  <c r="E452" i="20" s="1"/>
  <c r="E453" i="20" s="1"/>
  <c r="E454" i="20" s="1"/>
  <c r="E455" i="20" s="1"/>
  <c r="E456" i="20" s="1"/>
  <c r="E457" i="20" s="1"/>
  <c r="E458" i="20" s="1"/>
  <c r="E459" i="20" s="1"/>
  <c r="E460" i="20" s="1"/>
  <c r="E461" i="20" s="1"/>
  <c r="E462" i="20" s="1"/>
  <c r="E463" i="20" s="1"/>
  <c r="E464" i="20" s="1"/>
  <c r="E465" i="20" s="1"/>
  <c r="E466" i="20" s="1"/>
  <c r="E467" i="20" s="1"/>
  <c r="E468" i="20" s="1"/>
  <c r="E469" i="20" s="1"/>
  <c r="E470" i="20" s="1"/>
  <c r="E471" i="20" s="1"/>
  <c r="E472" i="20" s="1"/>
  <c r="E473" i="20" s="1"/>
  <c r="E474" i="20" s="1"/>
  <c r="E475" i="20" s="1"/>
  <c r="E476" i="20" s="1"/>
  <c r="E477" i="20" s="1"/>
  <c r="E478" i="20" s="1"/>
  <c r="E479" i="20" s="1"/>
  <c r="E480" i="20" s="1"/>
  <c r="E481" i="20" s="1"/>
  <c r="E482" i="20" s="1"/>
  <c r="E483" i="20" s="1"/>
  <c r="E484" i="20" s="1"/>
  <c r="E485" i="20" s="1"/>
  <c r="E486" i="20" s="1"/>
  <c r="E487" i="20" s="1"/>
  <c r="E488" i="20" s="1"/>
  <c r="E489" i="20" s="1"/>
  <c r="E490" i="20" s="1"/>
  <c r="E491" i="20" s="1"/>
  <c r="E492" i="20" s="1"/>
  <c r="E493" i="20" s="1"/>
  <c r="E494" i="20" s="1"/>
  <c r="E495" i="20" s="1"/>
  <c r="E496" i="20" s="1"/>
  <c r="E497" i="20" s="1"/>
  <c r="E498" i="20" s="1"/>
  <c r="E499" i="20" s="1"/>
  <c r="E500" i="20" s="1"/>
  <c r="E501" i="20" s="1"/>
  <c r="E502" i="20" s="1"/>
  <c r="E503" i="20" s="1"/>
  <c r="E504" i="20" s="1"/>
  <c r="E505" i="20" s="1"/>
  <c r="E506" i="20" s="1"/>
  <c r="E507" i="20" s="1"/>
  <c r="E508" i="20" s="1"/>
  <c r="E509" i="20" s="1"/>
  <c r="E510" i="20" s="1"/>
  <c r="E511" i="20" s="1"/>
  <c r="E512" i="20" s="1"/>
  <c r="E513" i="20" s="1"/>
  <c r="E514" i="20" s="1"/>
  <c r="E515" i="20" s="1"/>
  <c r="E516" i="20" s="1"/>
  <c r="E517" i="20" s="1"/>
  <c r="E518" i="20" s="1"/>
  <c r="E519" i="20" s="1"/>
  <c r="E520" i="20" s="1"/>
  <c r="E521" i="20" s="1"/>
  <c r="E522" i="20" s="1"/>
  <c r="E523" i="20" s="1"/>
  <c r="E524" i="20" s="1"/>
  <c r="E525" i="20" s="1"/>
  <c r="E526" i="20" s="1"/>
  <c r="E527" i="20" s="1"/>
  <c r="E528" i="20" s="1"/>
  <c r="E529" i="20" s="1"/>
  <c r="E530" i="20" s="1"/>
  <c r="E531" i="20" s="1"/>
  <c r="E532" i="20" s="1"/>
  <c r="E533" i="20" s="1"/>
  <c r="E534" i="20" s="1"/>
  <c r="E535" i="20" s="1"/>
  <c r="E536" i="20" s="1"/>
  <c r="E537" i="20" s="1"/>
  <c r="E538" i="20" s="1"/>
  <c r="E539" i="20" s="1"/>
  <c r="E540" i="20" s="1"/>
  <c r="E541" i="20" s="1"/>
  <c r="E542" i="20" s="1"/>
  <c r="E543" i="20" s="1"/>
  <c r="E544" i="20" s="1"/>
  <c r="E545" i="20" s="1"/>
  <c r="E546" i="20" s="1"/>
  <c r="E547" i="20" s="1"/>
  <c r="E548" i="20" s="1"/>
  <c r="E549" i="20" s="1"/>
  <c r="E550" i="20" s="1"/>
  <c r="E551" i="20" s="1"/>
  <c r="E552" i="20" s="1"/>
  <c r="E553" i="20" s="1"/>
  <c r="E554" i="20" s="1"/>
  <c r="E555" i="20" s="1"/>
  <c r="E556" i="20" s="1"/>
  <c r="E557" i="20" s="1"/>
  <c r="E558" i="20" s="1"/>
  <c r="E559" i="20" s="1"/>
  <c r="E560" i="20" s="1"/>
  <c r="E561" i="20" s="1"/>
  <c r="E562" i="20" s="1"/>
  <c r="E563" i="20" s="1"/>
  <c r="E564" i="20" s="1"/>
  <c r="E565" i="20" s="1"/>
  <c r="E566" i="20" s="1"/>
  <c r="E567" i="20" s="1"/>
  <c r="E568" i="20" s="1"/>
  <c r="E569" i="20" s="1"/>
  <c r="E570" i="20" s="1"/>
  <c r="E571" i="20" s="1"/>
  <c r="E572" i="20" s="1"/>
  <c r="E573" i="20" s="1"/>
  <c r="E574" i="20" s="1"/>
  <c r="E575" i="20" s="1"/>
  <c r="E576" i="20" s="1"/>
  <c r="E577" i="20" s="1"/>
  <c r="E578" i="20" s="1"/>
  <c r="E579" i="20" s="1"/>
  <c r="E580" i="20" s="1"/>
  <c r="E581" i="20" s="1"/>
  <c r="E582" i="20" s="1"/>
  <c r="E583" i="20" s="1"/>
  <c r="E584" i="20" s="1"/>
  <c r="E585" i="20" s="1"/>
  <c r="E586" i="20" s="1"/>
  <c r="E587" i="20" s="1"/>
  <c r="E588" i="20" s="1"/>
  <c r="E589" i="20" s="1"/>
  <c r="E590" i="20" s="1"/>
  <c r="E591" i="20" s="1"/>
  <c r="E592" i="20" s="1"/>
  <c r="E593" i="20" s="1"/>
  <c r="E594" i="20" s="1"/>
  <c r="E595" i="20" s="1"/>
  <c r="H69" i="20"/>
  <c r="L36" i="20"/>
  <c r="E26" i="20"/>
  <c r="K51" i="20"/>
  <c r="K33" i="20"/>
  <c r="F66" i="20"/>
  <c r="E28" i="20"/>
  <c r="H27" i="20"/>
  <c r="H25" i="20"/>
  <c r="H26" i="20"/>
  <c r="G67" i="20"/>
  <c r="G66" i="20"/>
  <c r="O66" i="20"/>
  <c r="L84" i="20" s="1"/>
  <c r="L85" i="20" s="1"/>
  <c r="L86" i="20" s="1"/>
  <c r="L87" i="20" s="1"/>
  <c r="L88" i="20" s="1"/>
  <c r="L89" i="20" s="1"/>
  <c r="L90" i="20" s="1"/>
  <c r="L91" i="20" s="1"/>
  <c r="L92" i="20" s="1"/>
  <c r="L93" i="20" s="1"/>
  <c r="L94" i="20" s="1"/>
  <c r="L95" i="20" s="1"/>
  <c r="L96" i="20" s="1"/>
  <c r="L97" i="20" s="1"/>
  <c r="L98" i="20" s="1"/>
  <c r="L99" i="20" s="1"/>
  <c r="L100" i="20" s="1"/>
  <c r="L101" i="20" s="1"/>
  <c r="L102" i="20" s="1"/>
  <c r="L103" i="20" s="1"/>
  <c r="L104" i="20" s="1"/>
  <c r="L105" i="20" s="1"/>
  <c r="L106" i="20" s="1"/>
  <c r="L107" i="20" s="1"/>
  <c r="L108" i="20" s="1"/>
  <c r="L109" i="20" s="1"/>
  <c r="L110" i="20" s="1"/>
  <c r="L111" i="20" s="1"/>
  <c r="L112" i="20" s="1"/>
  <c r="L113" i="20" s="1"/>
  <c r="L114" i="20" s="1"/>
  <c r="L115" i="20" s="1"/>
  <c r="L116" i="20" s="1"/>
  <c r="L117" i="20" s="1"/>
  <c r="L118" i="20" s="1"/>
  <c r="L119" i="20" s="1"/>
  <c r="L120" i="20" s="1"/>
  <c r="L121" i="20" s="1"/>
  <c r="L122" i="20" s="1"/>
  <c r="L123" i="20" s="1"/>
  <c r="L124" i="20" s="1"/>
  <c r="L125" i="20" s="1"/>
  <c r="L126" i="20" s="1"/>
  <c r="L127" i="20" s="1"/>
  <c r="L128" i="20" s="1"/>
  <c r="L129" i="20" s="1"/>
  <c r="L130" i="20" s="1"/>
  <c r="L131" i="20" s="1"/>
  <c r="L132" i="20" s="1"/>
  <c r="L133" i="20" s="1"/>
  <c r="L134" i="20" s="1"/>
  <c r="L135" i="20" s="1"/>
  <c r="L136" i="20" s="1"/>
  <c r="L137" i="20" s="1"/>
  <c r="L138" i="20" s="1"/>
  <c r="L139" i="20" s="1"/>
  <c r="L140" i="20" s="1"/>
  <c r="L141" i="20" s="1"/>
  <c r="L142" i="20" s="1"/>
  <c r="L143" i="20" s="1"/>
  <c r="L144" i="20" s="1"/>
  <c r="L145" i="20" s="1"/>
  <c r="L146" i="20" s="1"/>
  <c r="L147" i="20" s="1"/>
  <c r="L148" i="20" s="1"/>
  <c r="L149" i="20" s="1"/>
  <c r="L150" i="20" s="1"/>
  <c r="L151" i="20" s="1"/>
  <c r="L152" i="20" s="1"/>
  <c r="L153" i="20" s="1"/>
  <c r="L154" i="20" s="1"/>
  <c r="L155" i="20" s="1"/>
  <c r="L156" i="20" s="1"/>
  <c r="L157" i="20" s="1"/>
  <c r="L158" i="20" s="1"/>
  <c r="L159" i="20" s="1"/>
  <c r="L160" i="20" s="1"/>
  <c r="L161" i="20" s="1"/>
  <c r="L162" i="20" s="1"/>
  <c r="L163" i="20" s="1"/>
  <c r="L164" i="20" s="1"/>
  <c r="L165" i="20" s="1"/>
  <c r="L166" i="20" s="1"/>
  <c r="L167" i="20" s="1"/>
  <c r="L168" i="20" s="1"/>
  <c r="L169" i="20" s="1"/>
  <c r="L170" i="20" s="1"/>
  <c r="L171" i="20" s="1"/>
  <c r="L172" i="20" s="1"/>
  <c r="L173" i="20" s="1"/>
  <c r="L174" i="20" s="1"/>
  <c r="L175" i="20" s="1"/>
  <c r="L176" i="20" s="1"/>
  <c r="L177" i="20" s="1"/>
  <c r="L178" i="20" s="1"/>
  <c r="L179" i="20" s="1"/>
  <c r="L180" i="20" s="1"/>
  <c r="L181" i="20" s="1"/>
  <c r="L182" i="20" s="1"/>
  <c r="L183" i="20" s="1"/>
  <c r="L184" i="20" s="1"/>
  <c r="L185" i="20" s="1"/>
  <c r="L186" i="20" s="1"/>
  <c r="L187" i="20" s="1"/>
  <c r="L188" i="20" s="1"/>
  <c r="L189" i="20" s="1"/>
  <c r="L190" i="20" s="1"/>
  <c r="L191" i="20" s="1"/>
  <c r="L192" i="20" s="1"/>
  <c r="L193" i="20" s="1"/>
  <c r="L194" i="20" s="1"/>
  <c r="L195" i="20" s="1"/>
  <c r="L196" i="20" s="1"/>
  <c r="L197" i="20" s="1"/>
  <c r="L198" i="20" s="1"/>
  <c r="L199" i="20" s="1"/>
  <c r="L200" i="20" s="1"/>
  <c r="L201" i="20" s="1"/>
  <c r="L202" i="20" s="1"/>
  <c r="L203" i="20" s="1"/>
  <c r="L204" i="20" s="1"/>
  <c r="L205" i="20" s="1"/>
  <c r="L206" i="20" s="1"/>
  <c r="L207" i="20" s="1"/>
  <c r="L208" i="20" s="1"/>
  <c r="L209" i="20" s="1"/>
  <c r="L210" i="20" s="1"/>
  <c r="L211" i="20" s="1"/>
  <c r="L212" i="20" s="1"/>
  <c r="L213" i="20" s="1"/>
  <c r="L214" i="20" s="1"/>
  <c r="L215" i="20" s="1"/>
  <c r="L216" i="20" s="1"/>
  <c r="L217" i="20" s="1"/>
  <c r="L218" i="20" s="1"/>
  <c r="L219" i="20" s="1"/>
  <c r="L220" i="20" s="1"/>
  <c r="L221" i="20" s="1"/>
  <c r="L222" i="20" s="1"/>
  <c r="L223" i="20" s="1"/>
  <c r="L224" i="20" s="1"/>
  <c r="L225" i="20" s="1"/>
  <c r="L226" i="20" s="1"/>
  <c r="L227" i="20" s="1"/>
  <c r="L228" i="20" s="1"/>
  <c r="L229" i="20" s="1"/>
  <c r="L230" i="20" s="1"/>
  <c r="L231" i="20" s="1"/>
  <c r="L232" i="20" s="1"/>
  <c r="L233" i="20" s="1"/>
  <c r="L234" i="20" s="1"/>
  <c r="L235" i="20" s="1"/>
  <c r="L236" i="20" s="1"/>
  <c r="L237" i="20" s="1"/>
  <c r="L238" i="20" s="1"/>
  <c r="L239" i="20" s="1"/>
  <c r="L240" i="20" s="1"/>
  <c r="L241" i="20" s="1"/>
  <c r="L242" i="20" s="1"/>
  <c r="L243" i="20" s="1"/>
  <c r="L244" i="20" s="1"/>
  <c r="L245" i="20" s="1"/>
  <c r="L246" i="20" s="1"/>
  <c r="L247" i="20" s="1"/>
  <c r="L248" i="20" s="1"/>
  <c r="L249" i="20" s="1"/>
  <c r="L250" i="20" s="1"/>
  <c r="L251" i="20" s="1"/>
  <c r="L252" i="20" s="1"/>
  <c r="L253" i="20" s="1"/>
  <c r="L254" i="20" s="1"/>
  <c r="L255" i="20" s="1"/>
  <c r="L256" i="20" s="1"/>
  <c r="L257" i="20" s="1"/>
  <c r="L258" i="20" s="1"/>
  <c r="L259" i="20" s="1"/>
  <c r="L260" i="20" s="1"/>
  <c r="L261" i="20" s="1"/>
  <c r="L262" i="20" s="1"/>
  <c r="L263" i="20" s="1"/>
  <c r="L264" i="20" s="1"/>
  <c r="L265" i="20" s="1"/>
  <c r="L266" i="20" s="1"/>
  <c r="L267" i="20" s="1"/>
  <c r="L268" i="20" s="1"/>
  <c r="L269" i="20" s="1"/>
  <c r="L270" i="20" s="1"/>
  <c r="L271" i="20" s="1"/>
  <c r="L272" i="20" s="1"/>
  <c r="L273" i="20" s="1"/>
  <c r="L274" i="20" s="1"/>
  <c r="L275" i="20" s="1"/>
  <c r="L276" i="20" s="1"/>
  <c r="L277" i="20" s="1"/>
  <c r="L278" i="20" s="1"/>
  <c r="L279" i="20" s="1"/>
  <c r="L280" i="20" s="1"/>
  <c r="L281" i="20" s="1"/>
  <c r="L282" i="20" s="1"/>
  <c r="L283" i="20" s="1"/>
  <c r="L284" i="20" s="1"/>
  <c r="L285" i="20" s="1"/>
  <c r="L286" i="20" s="1"/>
  <c r="L287" i="20" s="1"/>
  <c r="L288" i="20" s="1"/>
  <c r="L289" i="20" s="1"/>
  <c r="L290" i="20" s="1"/>
  <c r="L291" i="20" s="1"/>
  <c r="L292" i="20" s="1"/>
  <c r="L293" i="20" s="1"/>
  <c r="L294" i="20" s="1"/>
  <c r="L295" i="20" s="1"/>
  <c r="L296" i="20" s="1"/>
  <c r="L297" i="20" s="1"/>
  <c r="L298" i="20" s="1"/>
  <c r="L299" i="20" s="1"/>
  <c r="L300" i="20" s="1"/>
  <c r="L301" i="20" s="1"/>
  <c r="L302" i="20" s="1"/>
  <c r="L303" i="20" s="1"/>
  <c r="L304" i="20" s="1"/>
  <c r="L305" i="20" s="1"/>
  <c r="L306" i="20" s="1"/>
  <c r="L307" i="20" s="1"/>
  <c r="L308" i="20" s="1"/>
  <c r="L309" i="20" s="1"/>
  <c r="L310" i="20" s="1"/>
  <c r="L311" i="20" s="1"/>
  <c r="L312" i="20" s="1"/>
  <c r="L313" i="20" s="1"/>
  <c r="L314" i="20" s="1"/>
  <c r="L315" i="20" s="1"/>
  <c r="L316" i="20" s="1"/>
  <c r="L317" i="20" s="1"/>
  <c r="L318" i="20" s="1"/>
  <c r="L319" i="20" s="1"/>
  <c r="L320" i="20" s="1"/>
  <c r="L321" i="20" s="1"/>
  <c r="L322" i="20" s="1"/>
  <c r="L323" i="20" s="1"/>
  <c r="L324" i="20" s="1"/>
  <c r="L325" i="20" s="1"/>
  <c r="L326" i="20" s="1"/>
  <c r="L327" i="20" s="1"/>
  <c r="L328" i="20" s="1"/>
  <c r="L329" i="20" s="1"/>
  <c r="L330" i="20" s="1"/>
  <c r="L331" i="20" s="1"/>
  <c r="L332" i="20" s="1"/>
  <c r="L333" i="20" s="1"/>
  <c r="L334" i="20" s="1"/>
  <c r="L335" i="20" s="1"/>
  <c r="L336" i="20" s="1"/>
  <c r="L337" i="20" s="1"/>
  <c r="L338" i="20" s="1"/>
  <c r="L339" i="20" s="1"/>
  <c r="N63" i="20"/>
  <c r="Y91" i="20"/>
  <c r="D51" i="20"/>
  <c r="D33" i="20"/>
  <c r="O20" i="20"/>
  <c r="O21" i="20"/>
  <c r="O22" i="20"/>
  <c r="L23" i="20"/>
  <c r="N64" i="20"/>
  <c r="M64" i="20"/>
  <c r="F67" i="20" l="1"/>
  <c r="G68" i="20"/>
  <c r="E852" i="20"/>
  <c r="E853" i="20" s="1"/>
  <c r="E854" i="20" s="1"/>
  <c r="E855" i="20" s="1"/>
  <c r="E856" i="20" s="1"/>
  <c r="E857" i="20" s="1"/>
  <c r="E858" i="20" s="1"/>
  <c r="E859" i="20" s="1"/>
  <c r="E860" i="20" s="1"/>
  <c r="E861" i="20" s="1"/>
  <c r="E862" i="20" s="1"/>
  <c r="E863" i="20" s="1"/>
  <c r="E864" i="20" s="1"/>
  <c r="E865" i="20" s="1"/>
  <c r="E866" i="20" s="1"/>
  <c r="E867" i="20" s="1"/>
  <c r="E868" i="20" s="1"/>
  <c r="E869" i="20" s="1"/>
  <c r="E870" i="20" s="1"/>
  <c r="E871" i="20" s="1"/>
  <c r="E872" i="20" s="1"/>
  <c r="E873" i="20" s="1"/>
  <c r="E874" i="20" s="1"/>
  <c r="E875" i="20" s="1"/>
  <c r="E876" i="20" s="1"/>
  <c r="E877" i="20" s="1"/>
  <c r="E878" i="20" s="1"/>
  <c r="E879" i="20" s="1"/>
  <c r="E880" i="20" s="1"/>
  <c r="E881" i="20" s="1"/>
  <c r="E882" i="20" s="1"/>
  <c r="E883" i="20" s="1"/>
  <c r="E884" i="20" s="1"/>
  <c r="E885" i="20" s="1"/>
  <c r="E886" i="20" s="1"/>
  <c r="E887" i="20" s="1"/>
  <c r="E888" i="20" s="1"/>
  <c r="E889" i="20" s="1"/>
  <c r="E890" i="20" s="1"/>
  <c r="E891" i="20" s="1"/>
  <c r="E892" i="20" s="1"/>
  <c r="E893" i="20" s="1"/>
  <c r="E894" i="20" s="1"/>
  <c r="E895" i="20" s="1"/>
  <c r="E896" i="20" s="1"/>
  <c r="E897" i="20" s="1"/>
  <c r="E898" i="20" s="1"/>
  <c r="E899" i="20" s="1"/>
  <c r="E900" i="20" s="1"/>
  <c r="E901" i="20" s="1"/>
  <c r="E902" i="20" s="1"/>
  <c r="E903" i="20" s="1"/>
  <c r="E904" i="20" s="1"/>
  <c r="E905" i="20" s="1"/>
  <c r="E906" i="20" s="1"/>
  <c r="E907" i="20" s="1"/>
  <c r="E908" i="20" s="1"/>
  <c r="E909" i="20" s="1"/>
  <c r="E910" i="20" s="1"/>
  <c r="E911" i="20" s="1"/>
  <c r="E912" i="20" s="1"/>
  <c r="E913" i="20" s="1"/>
  <c r="E914" i="20" s="1"/>
  <c r="E915" i="20" s="1"/>
  <c r="E916" i="20" s="1"/>
  <c r="E917" i="20" s="1"/>
  <c r="E918" i="20" s="1"/>
  <c r="E919" i="20" s="1"/>
  <c r="E920" i="20" s="1"/>
  <c r="E921" i="20" s="1"/>
  <c r="E922" i="20" s="1"/>
  <c r="E923" i="20" s="1"/>
  <c r="E924" i="20" s="1"/>
  <c r="E925" i="20" s="1"/>
  <c r="E926" i="20" s="1"/>
  <c r="E927" i="20" s="1"/>
  <c r="E928" i="20" s="1"/>
  <c r="E929" i="20" s="1"/>
  <c r="E930" i="20" s="1"/>
  <c r="E931" i="20" s="1"/>
  <c r="E932" i="20" s="1"/>
  <c r="E933" i="20" s="1"/>
  <c r="E934" i="20" s="1"/>
  <c r="E935" i="20" s="1"/>
  <c r="E936" i="20" s="1"/>
  <c r="E937" i="20" s="1"/>
  <c r="E938" i="20" s="1"/>
  <c r="E939" i="20" s="1"/>
  <c r="E940" i="20" s="1"/>
  <c r="E941" i="20" s="1"/>
  <c r="E942" i="20" s="1"/>
  <c r="E943" i="20" s="1"/>
  <c r="E944" i="20" s="1"/>
  <c r="E945" i="20" s="1"/>
  <c r="E946" i="20" s="1"/>
  <c r="E947" i="20" s="1"/>
  <c r="E948" i="20" s="1"/>
  <c r="E949" i="20" s="1"/>
  <c r="E950" i="20" s="1"/>
  <c r="E951" i="20" s="1"/>
  <c r="E952" i="20" s="1"/>
  <c r="E953" i="20" s="1"/>
  <c r="E954" i="20" s="1"/>
  <c r="E955" i="20" s="1"/>
  <c r="E956" i="20" s="1"/>
  <c r="E957" i="20" s="1"/>
  <c r="E958" i="20" s="1"/>
  <c r="E959" i="20" s="1"/>
  <c r="E960" i="20" s="1"/>
  <c r="E961" i="20" s="1"/>
  <c r="E962" i="20" s="1"/>
  <c r="E963" i="20" s="1"/>
  <c r="E964" i="20" s="1"/>
  <c r="E965" i="20" s="1"/>
  <c r="E966" i="20" s="1"/>
  <c r="E967" i="20" s="1"/>
  <c r="E968" i="20" s="1"/>
  <c r="E969" i="20" s="1"/>
  <c r="E970" i="20" s="1"/>
  <c r="E971" i="20" s="1"/>
  <c r="E972" i="20" s="1"/>
  <c r="E973" i="20" s="1"/>
  <c r="E974" i="20" s="1"/>
  <c r="E975" i="20" s="1"/>
  <c r="E976" i="20" s="1"/>
  <c r="E977" i="20" s="1"/>
  <c r="E978" i="20" s="1"/>
  <c r="E979" i="20" s="1"/>
  <c r="E980" i="20" s="1"/>
  <c r="E981" i="20" s="1"/>
  <c r="E982" i="20" s="1"/>
  <c r="E983" i="20" s="1"/>
  <c r="E984" i="20" s="1"/>
  <c r="E985" i="20" s="1"/>
  <c r="E986" i="20" s="1"/>
  <c r="E987" i="20" s="1"/>
  <c r="E988" i="20" s="1"/>
  <c r="E989" i="20" s="1"/>
  <c r="E990" i="20" s="1"/>
  <c r="E991" i="20" s="1"/>
  <c r="E992" i="20" s="1"/>
  <c r="E993" i="20" s="1"/>
  <c r="E994" i="20" s="1"/>
  <c r="E995" i="20" s="1"/>
  <c r="E996" i="20" s="1"/>
  <c r="E997" i="20" s="1"/>
  <c r="E998" i="20" s="1"/>
  <c r="E999" i="20" s="1"/>
  <c r="E1000" i="20" s="1"/>
  <c r="E1001" i="20" s="1"/>
  <c r="E1002" i="20" s="1"/>
  <c r="E1003" i="20" s="1"/>
  <c r="E1004" i="20" s="1"/>
  <c r="E1005" i="20" s="1"/>
  <c r="E1006" i="20" s="1"/>
  <c r="E1007" i="20" s="1"/>
  <c r="E1008" i="20" s="1"/>
  <c r="E1009" i="20" s="1"/>
  <c r="E1010" i="20" s="1"/>
  <c r="E1011" i="20" s="1"/>
  <c r="E1012" i="20" s="1"/>
  <c r="E1013" i="20" s="1"/>
  <c r="E1014" i="20" s="1"/>
  <c r="E1015" i="20" s="1"/>
  <c r="E1016" i="20" s="1"/>
  <c r="E1017" i="20" s="1"/>
  <c r="E1018" i="20" s="1"/>
  <c r="E1019" i="20" s="1"/>
  <c r="E1020" i="20" s="1"/>
  <c r="E1021" i="20" s="1"/>
  <c r="E1022" i="20" s="1"/>
  <c r="E1023" i="20" s="1"/>
  <c r="E1024" i="20" s="1"/>
  <c r="E1025" i="20" s="1"/>
  <c r="E1026" i="20" s="1"/>
  <c r="E1027" i="20" s="1"/>
  <c r="E1028" i="20" s="1"/>
  <c r="E1029" i="20" s="1"/>
  <c r="E1030" i="20" s="1"/>
  <c r="E1031" i="20" s="1"/>
  <c r="E1032" i="20" s="1"/>
  <c r="E1033" i="20" s="1"/>
  <c r="E1034" i="20" s="1"/>
  <c r="E1035" i="20" s="1"/>
  <c r="E1036" i="20" s="1"/>
  <c r="E1037" i="20" s="1"/>
  <c r="E1038" i="20" s="1"/>
  <c r="E1039" i="20" s="1"/>
  <c r="E1040" i="20" s="1"/>
  <c r="E1041" i="20" s="1"/>
  <c r="E1042" i="20" s="1"/>
  <c r="E1043" i="20" s="1"/>
  <c r="E1044" i="20" s="1"/>
  <c r="E1045" i="20" s="1"/>
  <c r="E1046" i="20" s="1"/>
  <c r="E1047" i="20" s="1"/>
  <c r="E1048" i="20" s="1"/>
  <c r="E1049" i="20" s="1"/>
  <c r="E1050" i="20" s="1"/>
  <c r="E1051" i="20" s="1"/>
  <c r="E1052" i="20" s="1"/>
  <c r="E1053" i="20" s="1"/>
  <c r="E1054" i="20" s="1"/>
  <c r="E1055" i="20" s="1"/>
  <c r="E1056" i="20" s="1"/>
  <c r="E1057" i="20" s="1"/>
  <c r="E1058" i="20" s="1"/>
  <c r="E1059" i="20" s="1"/>
  <c r="E1060" i="20" s="1"/>
  <c r="E1061" i="20" s="1"/>
  <c r="E1062" i="20" s="1"/>
  <c r="E1063" i="20" s="1"/>
  <c r="E1064" i="20" s="1"/>
  <c r="E1065" i="20" s="1"/>
  <c r="E1066" i="20" s="1"/>
  <c r="E1067" i="20" s="1"/>
  <c r="E1068" i="20" s="1"/>
  <c r="E1069" i="20" s="1"/>
  <c r="E1070" i="20" s="1"/>
  <c r="E1071" i="20" s="1"/>
  <c r="E1072" i="20" s="1"/>
  <c r="E1073" i="20" s="1"/>
  <c r="E1074" i="20" s="1"/>
  <c r="E1075" i="20" s="1"/>
  <c r="E1076" i="20" s="1"/>
  <c r="E1077" i="20" s="1"/>
  <c r="E1078" i="20" s="1"/>
  <c r="E1079" i="20" s="1"/>
  <c r="E1080" i="20" s="1"/>
  <c r="E1081" i="20" s="1"/>
  <c r="E1082" i="20" s="1"/>
  <c r="E1083" i="20" s="1"/>
  <c r="E1084" i="20" s="1"/>
  <c r="E1085" i="20" s="1"/>
  <c r="E1086" i="20" s="1"/>
  <c r="E1087" i="20" s="1"/>
  <c r="E1088" i="20" s="1"/>
  <c r="E1089" i="20" s="1"/>
  <c r="E1090" i="20" s="1"/>
  <c r="E1091" i="20" s="1"/>
  <c r="E1092" i="20" s="1"/>
  <c r="E1093" i="20" s="1"/>
  <c r="E1094" i="20" s="1"/>
  <c r="E1095" i="20" s="1"/>
  <c r="E1096" i="20" s="1"/>
  <c r="E1097" i="20" s="1"/>
  <c r="E1098" i="20" s="1"/>
  <c r="E1099" i="20" s="1"/>
  <c r="E1100" i="20" s="1"/>
  <c r="E1101" i="20" s="1"/>
  <c r="E1102" i="20" s="1"/>
  <c r="E1103" i="20" s="1"/>
  <c r="E1104" i="20" s="1"/>
  <c r="E1105" i="20" s="1"/>
  <c r="E1106" i="20" s="1"/>
  <c r="E1107" i="20" s="1"/>
  <c r="O67" i="20"/>
  <c r="L340" i="20" s="1"/>
  <c r="L341" i="20" s="1"/>
  <c r="L342" i="20" s="1"/>
  <c r="L343" i="20" s="1"/>
  <c r="L344" i="20" s="1"/>
  <c r="L345" i="20" s="1"/>
  <c r="L346" i="20" s="1"/>
  <c r="L347" i="20" s="1"/>
  <c r="L348" i="20" s="1"/>
  <c r="L349" i="20" s="1"/>
  <c r="L350" i="20" s="1"/>
  <c r="L351" i="20" s="1"/>
  <c r="L352" i="20" s="1"/>
  <c r="L353" i="20" s="1"/>
  <c r="L354" i="20" s="1"/>
  <c r="L355" i="20" s="1"/>
  <c r="L356" i="20" s="1"/>
  <c r="L357" i="20" s="1"/>
  <c r="L358" i="20" s="1"/>
  <c r="L359" i="20" s="1"/>
  <c r="L360" i="20" s="1"/>
  <c r="L361" i="20" s="1"/>
  <c r="L362" i="20" s="1"/>
  <c r="L363" i="20" s="1"/>
  <c r="L364" i="20" s="1"/>
  <c r="L365" i="20" s="1"/>
  <c r="L366" i="20" s="1"/>
  <c r="L367" i="20" s="1"/>
  <c r="L368" i="20" s="1"/>
  <c r="L369" i="20" s="1"/>
  <c r="L370" i="20" s="1"/>
  <c r="L371" i="20" s="1"/>
  <c r="L372" i="20" s="1"/>
  <c r="L373" i="20" s="1"/>
  <c r="L374" i="20" s="1"/>
  <c r="L375" i="20" s="1"/>
  <c r="L376" i="20" s="1"/>
  <c r="L377" i="20" s="1"/>
  <c r="L378" i="20" s="1"/>
  <c r="L379" i="20" s="1"/>
  <c r="L380" i="20" s="1"/>
  <c r="L381" i="20" s="1"/>
  <c r="L382" i="20" s="1"/>
  <c r="L383" i="20" s="1"/>
  <c r="L384" i="20" s="1"/>
  <c r="L385" i="20" s="1"/>
  <c r="L386" i="20" s="1"/>
  <c r="L387" i="20" s="1"/>
  <c r="L388" i="20" s="1"/>
  <c r="L389" i="20" s="1"/>
  <c r="L390" i="20" s="1"/>
  <c r="L391" i="20" s="1"/>
  <c r="L392" i="20" s="1"/>
  <c r="L393" i="20" s="1"/>
  <c r="L394" i="20" s="1"/>
  <c r="L395" i="20" s="1"/>
  <c r="L396" i="20" s="1"/>
  <c r="L397" i="20" s="1"/>
  <c r="L398" i="20" s="1"/>
  <c r="L399" i="20" s="1"/>
  <c r="L400" i="20" s="1"/>
  <c r="L401" i="20" s="1"/>
  <c r="L402" i="20" s="1"/>
  <c r="L403" i="20" s="1"/>
  <c r="L404" i="20" s="1"/>
  <c r="L405" i="20" s="1"/>
  <c r="L406" i="20" s="1"/>
  <c r="L407" i="20" s="1"/>
  <c r="L408" i="20" s="1"/>
  <c r="L409" i="20" s="1"/>
  <c r="L410" i="20" s="1"/>
  <c r="L411" i="20" s="1"/>
  <c r="L412" i="20" s="1"/>
  <c r="L413" i="20" s="1"/>
  <c r="L414" i="20" s="1"/>
  <c r="L415" i="20" s="1"/>
  <c r="L416" i="20" s="1"/>
  <c r="L417" i="20" s="1"/>
  <c r="L418" i="20" s="1"/>
  <c r="L419" i="20" s="1"/>
  <c r="L420" i="20" s="1"/>
  <c r="L421" i="20" s="1"/>
  <c r="L422" i="20" s="1"/>
  <c r="L423" i="20" s="1"/>
  <c r="L424" i="20" s="1"/>
  <c r="L425" i="20" s="1"/>
  <c r="L426" i="20" s="1"/>
  <c r="L427" i="20" s="1"/>
  <c r="L428" i="20" s="1"/>
  <c r="L429" i="20" s="1"/>
  <c r="L430" i="20" s="1"/>
  <c r="L431" i="20" s="1"/>
  <c r="L432" i="20" s="1"/>
  <c r="L433" i="20" s="1"/>
  <c r="L434" i="20" s="1"/>
  <c r="L435" i="20" s="1"/>
  <c r="L436" i="20" s="1"/>
  <c r="L437" i="20" s="1"/>
  <c r="L438" i="20" s="1"/>
  <c r="L439" i="20" s="1"/>
  <c r="L440" i="20" s="1"/>
  <c r="L441" i="20" s="1"/>
  <c r="L442" i="20" s="1"/>
  <c r="L443" i="20" s="1"/>
  <c r="L444" i="20" s="1"/>
  <c r="L445" i="20" s="1"/>
  <c r="L446" i="20" s="1"/>
  <c r="L447" i="20" s="1"/>
  <c r="L448" i="20" s="1"/>
  <c r="L449" i="20" s="1"/>
  <c r="L450" i="20" s="1"/>
  <c r="L451" i="20" s="1"/>
  <c r="L452" i="20" s="1"/>
  <c r="L453" i="20" s="1"/>
  <c r="L454" i="20" s="1"/>
  <c r="L455" i="20" s="1"/>
  <c r="L456" i="20" s="1"/>
  <c r="L457" i="20" s="1"/>
  <c r="L458" i="20" s="1"/>
  <c r="L459" i="20" s="1"/>
  <c r="L460" i="20" s="1"/>
  <c r="L461" i="20" s="1"/>
  <c r="L462" i="20" s="1"/>
  <c r="L463" i="20" s="1"/>
  <c r="L464" i="20" s="1"/>
  <c r="L465" i="20" s="1"/>
  <c r="L466" i="20" s="1"/>
  <c r="L467" i="20" s="1"/>
  <c r="L468" i="20" s="1"/>
  <c r="L469" i="20" s="1"/>
  <c r="L470" i="20" s="1"/>
  <c r="L471" i="20" s="1"/>
  <c r="L472" i="20" s="1"/>
  <c r="L473" i="20" s="1"/>
  <c r="L474" i="20" s="1"/>
  <c r="L475" i="20" s="1"/>
  <c r="L476" i="20" s="1"/>
  <c r="L477" i="20" s="1"/>
  <c r="L478" i="20" s="1"/>
  <c r="L479" i="20" s="1"/>
  <c r="L480" i="20" s="1"/>
  <c r="L481" i="20" s="1"/>
  <c r="L482" i="20" s="1"/>
  <c r="L483" i="20" s="1"/>
  <c r="L484" i="20" s="1"/>
  <c r="L485" i="20" s="1"/>
  <c r="L486" i="20" s="1"/>
  <c r="L487" i="20" s="1"/>
  <c r="L488" i="20" s="1"/>
  <c r="L489" i="20" s="1"/>
  <c r="L490" i="20" s="1"/>
  <c r="L491" i="20" s="1"/>
  <c r="L492" i="20" s="1"/>
  <c r="L493" i="20" s="1"/>
  <c r="L494" i="20" s="1"/>
  <c r="L495" i="20" s="1"/>
  <c r="L496" i="20" s="1"/>
  <c r="L497" i="20" s="1"/>
  <c r="L498" i="20" s="1"/>
  <c r="L499" i="20" s="1"/>
  <c r="L500" i="20" s="1"/>
  <c r="L501" i="20" s="1"/>
  <c r="L502" i="20" s="1"/>
  <c r="L503" i="20" s="1"/>
  <c r="L504" i="20" s="1"/>
  <c r="L505" i="20" s="1"/>
  <c r="L506" i="20" s="1"/>
  <c r="L507" i="20" s="1"/>
  <c r="L508" i="20" s="1"/>
  <c r="L509" i="20" s="1"/>
  <c r="L510" i="20" s="1"/>
  <c r="L511" i="20" s="1"/>
  <c r="L512" i="20" s="1"/>
  <c r="L513" i="20" s="1"/>
  <c r="L514" i="20" s="1"/>
  <c r="L515" i="20" s="1"/>
  <c r="L516" i="20" s="1"/>
  <c r="L517" i="20" s="1"/>
  <c r="L518" i="20" s="1"/>
  <c r="L519" i="20" s="1"/>
  <c r="L520" i="20" s="1"/>
  <c r="L521" i="20" s="1"/>
  <c r="L522" i="20" s="1"/>
  <c r="L523" i="20" s="1"/>
  <c r="L524" i="20" s="1"/>
  <c r="L525" i="20" s="1"/>
  <c r="L526" i="20" s="1"/>
  <c r="L527" i="20" s="1"/>
  <c r="L528" i="20" s="1"/>
  <c r="L529" i="20" s="1"/>
  <c r="L530" i="20" s="1"/>
  <c r="L531" i="20" s="1"/>
  <c r="L532" i="20" s="1"/>
  <c r="L533" i="20" s="1"/>
  <c r="L534" i="20" s="1"/>
  <c r="L535" i="20" s="1"/>
  <c r="L536" i="20" s="1"/>
  <c r="L537" i="20" s="1"/>
  <c r="L538" i="20" s="1"/>
  <c r="L539" i="20" s="1"/>
  <c r="L540" i="20" s="1"/>
  <c r="L541" i="20" s="1"/>
  <c r="L542" i="20" s="1"/>
  <c r="L543" i="20" s="1"/>
  <c r="L544" i="20" s="1"/>
  <c r="L545" i="20" s="1"/>
  <c r="L546" i="20" s="1"/>
  <c r="L547" i="20" s="1"/>
  <c r="L548" i="20" s="1"/>
  <c r="L549" i="20" s="1"/>
  <c r="L550" i="20" s="1"/>
  <c r="L551" i="20" s="1"/>
  <c r="L552" i="20" s="1"/>
  <c r="L553" i="20" s="1"/>
  <c r="L554" i="20" s="1"/>
  <c r="L555" i="20" s="1"/>
  <c r="L556" i="20" s="1"/>
  <c r="L557" i="20" s="1"/>
  <c r="L558" i="20" s="1"/>
  <c r="L559" i="20" s="1"/>
  <c r="L560" i="20" s="1"/>
  <c r="L561" i="20" s="1"/>
  <c r="L562" i="20" s="1"/>
  <c r="L563" i="20" s="1"/>
  <c r="L564" i="20" s="1"/>
  <c r="L565" i="20" s="1"/>
  <c r="L566" i="20" s="1"/>
  <c r="L567" i="20" s="1"/>
  <c r="L568" i="20" s="1"/>
  <c r="L569" i="20" s="1"/>
  <c r="L570" i="20" s="1"/>
  <c r="L571" i="20" s="1"/>
  <c r="L572" i="20" s="1"/>
  <c r="L573" i="20" s="1"/>
  <c r="L574" i="20" s="1"/>
  <c r="L575" i="20" s="1"/>
  <c r="L576" i="20" s="1"/>
  <c r="L577" i="20" s="1"/>
  <c r="L578" i="20" s="1"/>
  <c r="L579" i="20" s="1"/>
  <c r="L580" i="20" s="1"/>
  <c r="L581" i="20" s="1"/>
  <c r="L582" i="20" s="1"/>
  <c r="L583" i="20" s="1"/>
  <c r="L584" i="20" s="1"/>
  <c r="L585" i="20" s="1"/>
  <c r="L586" i="20" s="1"/>
  <c r="L587" i="20" s="1"/>
  <c r="L588" i="20" s="1"/>
  <c r="L589" i="20" s="1"/>
  <c r="L590" i="20" s="1"/>
  <c r="L591" i="20" s="1"/>
  <c r="L592" i="20" s="1"/>
  <c r="L593" i="20" s="1"/>
  <c r="L594" i="20" s="1"/>
  <c r="L595" i="20" s="1"/>
  <c r="H70" i="20"/>
  <c r="C1139" i="20"/>
  <c r="C1135" i="20"/>
  <c r="C1131" i="20"/>
  <c r="C1127" i="20"/>
  <c r="C1136" i="20"/>
  <c r="C1132" i="20"/>
  <c r="C1128" i="20"/>
  <c r="C1124" i="20"/>
  <c r="C1137" i="20"/>
  <c r="C1133" i="20"/>
  <c r="C1129" i="20"/>
  <c r="C1125" i="20"/>
  <c r="C1126" i="20"/>
  <c r="C1130" i="20"/>
  <c r="C1134" i="20"/>
  <c r="C1138" i="20"/>
  <c r="C878" i="20"/>
  <c r="C870" i="20"/>
  <c r="C879" i="20"/>
  <c r="C871" i="20"/>
  <c r="C880" i="20"/>
  <c r="C872" i="20"/>
  <c r="C881" i="20"/>
  <c r="C873" i="20"/>
  <c r="C882" i="20"/>
  <c r="C874" i="20"/>
  <c r="C883" i="20"/>
  <c r="C875" i="20"/>
  <c r="C876" i="20"/>
  <c r="C868" i="20"/>
  <c r="C869" i="20"/>
  <c r="C877" i="20"/>
  <c r="C627" i="20"/>
  <c r="C619" i="20"/>
  <c r="C620" i="20"/>
  <c r="C612" i="20"/>
  <c r="C621" i="20"/>
  <c r="C613" i="20"/>
  <c r="C622" i="20"/>
  <c r="C614" i="20"/>
  <c r="C623" i="20"/>
  <c r="C615" i="20"/>
  <c r="C624" i="20"/>
  <c r="C616" i="20"/>
  <c r="C625" i="20"/>
  <c r="C617" i="20"/>
  <c r="C626" i="20"/>
  <c r="C618" i="20"/>
  <c r="C368" i="20"/>
  <c r="C360" i="20"/>
  <c r="C369" i="20"/>
  <c r="C361" i="20"/>
  <c r="C370" i="20"/>
  <c r="C362" i="20"/>
  <c r="C371" i="20"/>
  <c r="C363" i="20"/>
  <c r="C364" i="20"/>
  <c r="C356" i="20"/>
  <c r="C365" i="20"/>
  <c r="C357" i="20"/>
  <c r="C366" i="20"/>
  <c r="C358" i="20"/>
  <c r="C367" i="20"/>
  <c r="C359" i="20"/>
  <c r="C115" i="20"/>
  <c r="C112" i="20"/>
  <c r="C109" i="20"/>
  <c r="C106" i="20"/>
  <c r="C103" i="20"/>
  <c r="C100" i="20"/>
  <c r="C114" i="20"/>
  <c r="C111" i="20"/>
  <c r="C108" i="20"/>
  <c r="C105" i="20"/>
  <c r="C102" i="20"/>
  <c r="C113" i="20"/>
  <c r="C110" i="20"/>
  <c r="C107" i="20"/>
  <c r="C104" i="20"/>
  <c r="C101" i="20"/>
  <c r="O26" i="20"/>
  <c r="O27" i="20"/>
  <c r="L28" i="20"/>
  <c r="O25" i="20"/>
  <c r="C1123" i="20"/>
  <c r="C1119" i="20"/>
  <c r="C1115" i="20"/>
  <c r="C1120" i="20"/>
  <c r="C1116" i="20"/>
  <c r="C1112" i="20"/>
  <c r="C1108" i="20"/>
  <c r="C1114" i="20"/>
  <c r="C1121" i="20"/>
  <c r="C1113" i="20"/>
  <c r="C1117" i="20"/>
  <c r="C1111" i="20"/>
  <c r="C1110" i="20"/>
  <c r="C1122" i="20"/>
  <c r="C1118" i="20"/>
  <c r="C1109" i="20"/>
  <c r="C862" i="20"/>
  <c r="C854" i="20"/>
  <c r="C863" i="20"/>
  <c r="C855" i="20"/>
  <c r="C864" i="20"/>
  <c r="C856" i="20"/>
  <c r="C865" i="20"/>
  <c r="C857" i="20"/>
  <c r="C866" i="20"/>
  <c r="C858" i="20"/>
  <c r="C867" i="20"/>
  <c r="C859" i="20"/>
  <c r="C860" i="20"/>
  <c r="C852" i="20"/>
  <c r="C853" i="20"/>
  <c r="C861" i="20"/>
  <c r="C611" i="20"/>
  <c r="C603" i="20"/>
  <c r="C604" i="20"/>
  <c r="C596" i="20"/>
  <c r="C605" i="20"/>
  <c r="C597" i="20"/>
  <c r="C606" i="20"/>
  <c r="C598" i="20"/>
  <c r="C607" i="20"/>
  <c r="C599" i="20"/>
  <c r="C608" i="20"/>
  <c r="C600" i="20"/>
  <c r="C609" i="20"/>
  <c r="C601" i="20"/>
  <c r="C610" i="20"/>
  <c r="C602" i="20"/>
  <c r="C352" i="20"/>
  <c r="C344" i="20"/>
  <c r="C353" i="20"/>
  <c r="C345" i="20"/>
  <c r="C354" i="20"/>
  <c r="C346" i="20"/>
  <c r="C355" i="20"/>
  <c r="C347" i="20"/>
  <c r="C348" i="20"/>
  <c r="C340" i="20"/>
  <c r="C349" i="20"/>
  <c r="C341" i="20"/>
  <c r="C350" i="20"/>
  <c r="C342" i="20"/>
  <c r="C351" i="20"/>
  <c r="C343" i="20"/>
  <c r="C84" i="20"/>
  <c r="C92" i="20"/>
  <c r="C90" i="20"/>
  <c r="C87" i="20"/>
  <c r="C97" i="20"/>
  <c r="C94" i="20"/>
  <c r="C99" i="20"/>
  <c r="C96" i="20"/>
  <c r="C89" i="20"/>
  <c r="C86" i="20"/>
  <c r="C91" i="20"/>
  <c r="C93" i="20"/>
  <c r="C88" i="20"/>
  <c r="C98" i="20"/>
  <c r="C95" i="20"/>
  <c r="C85" i="20"/>
  <c r="Y92" i="20"/>
  <c r="D1349" i="20"/>
  <c r="D1333" i="20"/>
  <c r="D1317" i="20"/>
  <c r="D1301" i="20"/>
  <c r="D1285" i="20"/>
  <c r="D1269" i="20"/>
  <c r="D1253" i="20"/>
  <c r="D1221" i="20"/>
  <c r="D1205" i="20"/>
  <c r="D1237" i="20"/>
  <c r="D1189" i="20"/>
  <c r="D1173" i="20"/>
  <c r="D1157" i="20"/>
  <c r="D1141" i="20"/>
  <c r="D1125" i="20"/>
  <c r="D1093" i="20"/>
  <c r="D1077" i="20"/>
  <c r="D1061" i="20"/>
  <c r="D1109" i="20"/>
  <c r="D1045" i="20"/>
  <c r="D1029" i="20"/>
  <c r="D1013" i="20"/>
  <c r="D997" i="20"/>
  <c r="D981" i="20"/>
  <c r="D965" i="20"/>
  <c r="D949" i="20"/>
  <c r="D933" i="20"/>
  <c r="D917" i="20"/>
  <c r="D901" i="20"/>
  <c r="D885" i="20"/>
  <c r="D869" i="20"/>
  <c r="D853" i="20"/>
  <c r="D837" i="20"/>
  <c r="D821" i="20"/>
  <c r="D805" i="20"/>
  <c r="D789" i="20"/>
  <c r="D773" i="20"/>
  <c r="D757" i="20"/>
  <c r="D741" i="20"/>
  <c r="D725" i="20"/>
  <c r="D709" i="20"/>
  <c r="D693" i="20"/>
  <c r="D677" i="20"/>
  <c r="D661" i="20"/>
  <c r="D629" i="20"/>
  <c r="D613" i="20"/>
  <c r="D597" i="20"/>
  <c r="D581" i="20"/>
  <c r="D645" i="20"/>
  <c r="D565" i="20"/>
  <c r="D549" i="20"/>
  <c r="D533" i="20"/>
  <c r="D517" i="20"/>
  <c r="D501" i="20"/>
  <c r="D485" i="20"/>
  <c r="D453" i="20"/>
  <c r="D437" i="20"/>
  <c r="D421" i="20"/>
  <c r="D405" i="20"/>
  <c r="D389" i="20"/>
  <c r="D469" i="20"/>
  <c r="D229" i="20"/>
  <c r="D373" i="20"/>
  <c r="D357" i="20"/>
  <c r="D341" i="20"/>
  <c r="D325" i="20"/>
  <c r="D309" i="20"/>
  <c r="D293" i="20"/>
  <c r="D277" i="20"/>
  <c r="D261" i="20"/>
  <c r="D245" i="20"/>
  <c r="D213" i="20"/>
  <c r="D149" i="20"/>
  <c r="D117" i="20"/>
  <c r="D197" i="20"/>
  <c r="D181" i="20"/>
  <c r="D165" i="20"/>
  <c r="D133" i="20"/>
  <c r="D101" i="20"/>
  <c r="D85" i="20"/>
  <c r="D1348" i="20"/>
  <c r="D1332" i="20"/>
  <c r="D1300" i="20"/>
  <c r="D1316" i="20"/>
  <c r="D1268" i="20"/>
  <c r="D1252" i="20"/>
  <c r="D1284" i="20"/>
  <c r="D1236" i="20"/>
  <c r="D1220" i="20"/>
  <c r="D1204" i="20"/>
  <c r="D1188" i="20"/>
  <c r="D1172" i="20"/>
  <c r="D1156" i="20"/>
  <c r="D1140" i="20"/>
  <c r="D1124" i="20"/>
  <c r="D1108" i="20"/>
  <c r="D1092" i="20"/>
  <c r="D1076" i="20"/>
  <c r="D1060" i="20"/>
  <c r="D1044" i="20"/>
  <c r="D1028" i="20"/>
  <c r="D1012" i="20"/>
  <c r="D996" i="20"/>
  <c r="D964" i="20"/>
  <c r="D948" i="20"/>
  <c r="D932" i="20"/>
  <c r="D900" i="20"/>
  <c r="D980" i="20"/>
  <c r="D916" i="20"/>
  <c r="D884" i="20"/>
  <c r="D868" i="20"/>
  <c r="D852" i="20"/>
  <c r="D836" i="20"/>
  <c r="D820" i="20"/>
  <c r="D804" i="20"/>
  <c r="D788" i="20"/>
  <c r="D772" i="20"/>
  <c r="D756" i="20"/>
  <c r="D740" i="20"/>
  <c r="D724" i="20"/>
  <c r="D708" i="20"/>
  <c r="D692" i="20"/>
  <c r="D676" i="20"/>
  <c r="D660" i="20"/>
  <c r="D644" i="20"/>
  <c r="D628" i="20"/>
  <c r="D612" i="20"/>
  <c r="D596" i="20"/>
  <c r="D580" i="20"/>
  <c r="D468" i="20"/>
  <c r="D564" i="20"/>
  <c r="D548" i="20"/>
  <c r="D532" i="20"/>
  <c r="D516" i="20"/>
  <c r="D500" i="20"/>
  <c r="D452" i="20"/>
  <c r="D436" i="20"/>
  <c r="D420" i="20"/>
  <c r="D404" i="20"/>
  <c r="D388" i="20"/>
  <c r="D484" i="20"/>
  <c r="D228" i="20"/>
  <c r="D212" i="20"/>
  <c r="D372" i="20"/>
  <c r="D356" i="20"/>
  <c r="D340" i="20"/>
  <c r="D324" i="20"/>
  <c r="D308" i="20"/>
  <c r="D292" i="20"/>
  <c r="D276" i="20"/>
  <c r="D260" i="20"/>
  <c r="D244" i="20"/>
  <c r="D132" i="20"/>
  <c r="D100" i="20"/>
  <c r="D196" i="20"/>
  <c r="D180" i="20"/>
  <c r="D164" i="20"/>
  <c r="D148" i="20"/>
  <c r="D116" i="20"/>
  <c r="D84" i="20"/>
  <c r="D1350" i="20"/>
  <c r="D1334" i="20"/>
  <c r="D1318" i="20"/>
  <c r="D1302" i="20"/>
  <c r="D1286" i="20"/>
  <c r="D1270" i="20"/>
  <c r="D1238" i="20"/>
  <c r="D1222" i="20"/>
  <c r="D1190" i="20"/>
  <c r="D1174" i="20"/>
  <c r="D1206" i="20"/>
  <c r="D1254" i="20"/>
  <c r="D1158" i="20"/>
  <c r="D1142" i="20"/>
  <c r="D1126" i="20"/>
  <c r="D1110" i="20"/>
  <c r="D1094" i="20"/>
  <c r="D1078" i="20"/>
  <c r="D1062" i="20"/>
  <c r="D1046" i="20"/>
  <c r="D1030" i="20"/>
  <c r="D1014" i="20"/>
  <c r="D998" i="20"/>
  <c r="D966" i="20"/>
  <c r="D950" i="20"/>
  <c r="D934" i="20"/>
  <c r="D982" i="20"/>
  <c r="D902" i="20"/>
  <c r="D918" i="20"/>
  <c r="D870" i="20"/>
  <c r="D886" i="20"/>
  <c r="D838" i="20"/>
  <c r="D822" i="20"/>
  <c r="D806" i="20"/>
  <c r="D854" i="20"/>
  <c r="D790" i="20"/>
  <c r="D774" i="20"/>
  <c r="D758" i="20"/>
  <c r="D742" i="20"/>
  <c r="D726" i="20"/>
  <c r="D710" i="20"/>
  <c r="D694" i="20"/>
  <c r="D678" i="20"/>
  <c r="D662" i="20"/>
  <c r="D646" i="20"/>
  <c r="D630" i="20"/>
  <c r="D614" i="20"/>
  <c r="D598" i="20"/>
  <c r="D582" i="20"/>
  <c r="D566" i="20"/>
  <c r="D534" i="20"/>
  <c r="D518" i="20"/>
  <c r="D502" i="20"/>
  <c r="D486" i="20"/>
  <c r="D550" i="20"/>
  <c r="D454" i="20"/>
  <c r="D438" i="20"/>
  <c r="D422" i="20"/>
  <c r="D406" i="20"/>
  <c r="D390" i="20"/>
  <c r="D470" i="20"/>
  <c r="D326" i="20"/>
  <c r="D310" i="20"/>
  <c r="D294" i="20"/>
  <c r="D278" i="20"/>
  <c r="D262" i="20"/>
  <c r="D246" i="20"/>
  <c r="D230" i="20"/>
  <c r="D214" i="20"/>
  <c r="D374" i="20"/>
  <c r="D358" i="20"/>
  <c r="D342" i="20"/>
  <c r="D134" i="20"/>
  <c r="D102" i="20"/>
  <c r="D86" i="20"/>
  <c r="D198" i="20"/>
  <c r="D182" i="20"/>
  <c r="D166" i="20"/>
  <c r="D150" i="20"/>
  <c r="D118" i="20"/>
  <c r="K38" i="20"/>
  <c r="K52" i="20"/>
  <c r="E31" i="20"/>
  <c r="N67" i="20"/>
  <c r="N66" i="20"/>
  <c r="L41" i="20"/>
  <c r="M66" i="20"/>
  <c r="M67" i="20" s="1"/>
  <c r="E33" i="20"/>
  <c r="H32" i="20"/>
  <c r="H31" i="20"/>
  <c r="H30" i="20"/>
  <c r="D52" i="20"/>
  <c r="D38" i="20"/>
  <c r="O68" i="20"/>
  <c r="L596" i="20" s="1"/>
  <c r="L597" i="20" s="1"/>
  <c r="L598" i="20" s="1"/>
  <c r="L599" i="20" s="1"/>
  <c r="L600" i="20" s="1"/>
  <c r="L601" i="20" s="1"/>
  <c r="L602" i="20" s="1"/>
  <c r="L603" i="20" s="1"/>
  <c r="L604" i="20" s="1"/>
  <c r="L605" i="20" s="1"/>
  <c r="L606" i="20" s="1"/>
  <c r="L607" i="20" s="1"/>
  <c r="L608" i="20" s="1"/>
  <c r="L609" i="20" s="1"/>
  <c r="L610" i="20" s="1"/>
  <c r="L611" i="20" s="1"/>
  <c r="L612" i="20" s="1"/>
  <c r="L613" i="20" s="1"/>
  <c r="L614" i="20" s="1"/>
  <c r="L615" i="20" s="1"/>
  <c r="L616" i="20" s="1"/>
  <c r="L617" i="20" s="1"/>
  <c r="L618" i="20" s="1"/>
  <c r="L619" i="20" s="1"/>
  <c r="L620" i="20" s="1"/>
  <c r="L621" i="20" s="1"/>
  <c r="L622" i="20" s="1"/>
  <c r="L623" i="20" s="1"/>
  <c r="L624" i="20" s="1"/>
  <c r="L625" i="20" s="1"/>
  <c r="L626" i="20" s="1"/>
  <c r="L627" i="20" s="1"/>
  <c r="L628" i="20" s="1"/>
  <c r="L629" i="20" s="1"/>
  <c r="L630" i="20" s="1"/>
  <c r="L631" i="20" s="1"/>
  <c r="L632" i="20" s="1"/>
  <c r="L633" i="20" s="1"/>
  <c r="L634" i="20" s="1"/>
  <c r="L635" i="20" s="1"/>
  <c r="L636" i="20" s="1"/>
  <c r="L637" i="20" s="1"/>
  <c r="L638" i="20" s="1"/>
  <c r="L639" i="20" s="1"/>
  <c r="L640" i="20" s="1"/>
  <c r="L641" i="20" s="1"/>
  <c r="L642" i="20" s="1"/>
  <c r="L643" i="20" s="1"/>
  <c r="L644" i="20" s="1"/>
  <c r="L645" i="20" s="1"/>
  <c r="L646" i="20" s="1"/>
  <c r="L647" i="20" s="1"/>
  <c r="L648" i="20" s="1"/>
  <c r="L649" i="20" s="1"/>
  <c r="L650" i="20" s="1"/>
  <c r="L651" i="20" s="1"/>
  <c r="L652" i="20" s="1"/>
  <c r="L653" i="20" s="1"/>
  <c r="L654" i="20" s="1"/>
  <c r="L655" i="20" s="1"/>
  <c r="L656" i="20" s="1"/>
  <c r="L657" i="20" s="1"/>
  <c r="L658" i="20" s="1"/>
  <c r="L659" i="20" s="1"/>
  <c r="L660" i="20" s="1"/>
  <c r="L661" i="20" s="1"/>
  <c r="L662" i="20" s="1"/>
  <c r="L663" i="20" s="1"/>
  <c r="L664" i="20" s="1"/>
  <c r="L665" i="20" s="1"/>
  <c r="L666" i="20" s="1"/>
  <c r="L667" i="20" s="1"/>
  <c r="L668" i="20" s="1"/>
  <c r="L669" i="20" s="1"/>
  <c r="L670" i="20" s="1"/>
  <c r="L671" i="20" s="1"/>
  <c r="L672" i="20" s="1"/>
  <c r="L673" i="20" s="1"/>
  <c r="L674" i="20" s="1"/>
  <c r="L675" i="20" s="1"/>
  <c r="L676" i="20" s="1"/>
  <c r="L677" i="20" s="1"/>
  <c r="L678" i="20" s="1"/>
  <c r="L679" i="20" s="1"/>
  <c r="L680" i="20" s="1"/>
  <c r="L681" i="20" s="1"/>
  <c r="L682" i="20" s="1"/>
  <c r="L683" i="20" s="1"/>
  <c r="L684" i="20" s="1"/>
  <c r="L685" i="20" s="1"/>
  <c r="L686" i="20" s="1"/>
  <c r="L687" i="20" s="1"/>
  <c r="L688" i="20" s="1"/>
  <c r="L689" i="20" s="1"/>
  <c r="L690" i="20" s="1"/>
  <c r="L691" i="20" s="1"/>
  <c r="L692" i="20" s="1"/>
  <c r="L693" i="20" s="1"/>
  <c r="L694" i="20" s="1"/>
  <c r="L695" i="20" s="1"/>
  <c r="L696" i="20" s="1"/>
  <c r="L697" i="20" s="1"/>
  <c r="L698" i="20" s="1"/>
  <c r="L699" i="20" s="1"/>
  <c r="L700" i="20" s="1"/>
  <c r="L701" i="20" s="1"/>
  <c r="L702" i="20" s="1"/>
  <c r="L703" i="20" s="1"/>
  <c r="L704" i="20" s="1"/>
  <c r="L705" i="20" s="1"/>
  <c r="L706" i="20" s="1"/>
  <c r="L707" i="20" s="1"/>
  <c r="L708" i="20" s="1"/>
  <c r="L709" i="20" s="1"/>
  <c r="L710" i="20" s="1"/>
  <c r="L711" i="20" s="1"/>
  <c r="L712" i="20" s="1"/>
  <c r="L713" i="20" s="1"/>
  <c r="L714" i="20" s="1"/>
  <c r="L715" i="20" s="1"/>
  <c r="L716" i="20" s="1"/>
  <c r="L717" i="20" s="1"/>
  <c r="L718" i="20" s="1"/>
  <c r="L719" i="20" s="1"/>
  <c r="L720" i="20" s="1"/>
  <c r="L721" i="20" s="1"/>
  <c r="L722" i="20" s="1"/>
  <c r="L723" i="20" s="1"/>
  <c r="L724" i="20" s="1"/>
  <c r="L725" i="20" s="1"/>
  <c r="L726" i="20" s="1"/>
  <c r="L727" i="20" s="1"/>
  <c r="L728" i="20" s="1"/>
  <c r="L729" i="20" s="1"/>
  <c r="L730" i="20" s="1"/>
  <c r="L731" i="20" s="1"/>
  <c r="L732" i="20" s="1"/>
  <c r="L733" i="20" s="1"/>
  <c r="L734" i="20" s="1"/>
  <c r="L735" i="20" s="1"/>
  <c r="L736" i="20" s="1"/>
  <c r="L737" i="20" s="1"/>
  <c r="L738" i="20" s="1"/>
  <c r="L739" i="20" s="1"/>
  <c r="L740" i="20" s="1"/>
  <c r="L741" i="20" s="1"/>
  <c r="L742" i="20" s="1"/>
  <c r="L743" i="20" s="1"/>
  <c r="L744" i="20" s="1"/>
  <c r="L745" i="20" s="1"/>
  <c r="L746" i="20" s="1"/>
  <c r="L747" i="20" s="1"/>
  <c r="L748" i="20" s="1"/>
  <c r="L749" i="20" s="1"/>
  <c r="L750" i="20" s="1"/>
  <c r="L751" i="20" s="1"/>
  <c r="L752" i="20" s="1"/>
  <c r="L753" i="20" s="1"/>
  <c r="L754" i="20" s="1"/>
  <c r="L755" i="20" s="1"/>
  <c r="L756" i="20" s="1"/>
  <c r="L757" i="20" s="1"/>
  <c r="L758" i="20" s="1"/>
  <c r="L759" i="20" s="1"/>
  <c r="L760" i="20" s="1"/>
  <c r="L761" i="20" s="1"/>
  <c r="L762" i="20" s="1"/>
  <c r="L763" i="20" s="1"/>
  <c r="L764" i="20" s="1"/>
  <c r="L765" i="20" s="1"/>
  <c r="L766" i="20" s="1"/>
  <c r="L767" i="20" s="1"/>
  <c r="L768" i="20" s="1"/>
  <c r="L769" i="20" s="1"/>
  <c r="L770" i="20" s="1"/>
  <c r="L771" i="20" s="1"/>
  <c r="L772" i="20" s="1"/>
  <c r="L773" i="20" s="1"/>
  <c r="L774" i="20" s="1"/>
  <c r="L775" i="20" s="1"/>
  <c r="L776" i="20" s="1"/>
  <c r="L777" i="20" s="1"/>
  <c r="L778" i="20" s="1"/>
  <c r="L779" i="20" s="1"/>
  <c r="L780" i="20" s="1"/>
  <c r="L781" i="20" s="1"/>
  <c r="L782" i="20" s="1"/>
  <c r="L783" i="20" s="1"/>
  <c r="L784" i="20" s="1"/>
  <c r="L785" i="20" s="1"/>
  <c r="L786" i="20" s="1"/>
  <c r="L787" i="20" s="1"/>
  <c r="L788" i="20" s="1"/>
  <c r="L789" i="20" s="1"/>
  <c r="L790" i="20" s="1"/>
  <c r="L791" i="20" s="1"/>
  <c r="L792" i="20" s="1"/>
  <c r="L793" i="20" s="1"/>
  <c r="L794" i="20" s="1"/>
  <c r="L795" i="20" s="1"/>
  <c r="L796" i="20" s="1"/>
  <c r="L797" i="20" s="1"/>
  <c r="L798" i="20" s="1"/>
  <c r="L799" i="20" s="1"/>
  <c r="L800" i="20" s="1"/>
  <c r="L801" i="20" s="1"/>
  <c r="L802" i="20" s="1"/>
  <c r="L803" i="20" s="1"/>
  <c r="L804" i="20" s="1"/>
  <c r="L805" i="20" s="1"/>
  <c r="L806" i="20" s="1"/>
  <c r="L807" i="20" s="1"/>
  <c r="L808" i="20" s="1"/>
  <c r="L809" i="20" s="1"/>
  <c r="L810" i="20" s="1"/>
  <c r="L811" i="20" s="1"/>
  <c r="L812" i="20" s="1"/>
  <c r="L813" i="20" s="1"/>
  <c r="L814" i="20" s="1"/>
  <c r="L815" i="20" s="1"/>
  <c r="L816" i="20" s="1"/>
  <c r="L817" i="20" s="1"/>
  <c r="L818" i="20" s="1"/>
  <c r="L819" i="20" s="1"/>
  <c r="L820" i="20" s="1"/>
  <c r="L821" i="20" s="1"/>
  <c r="L822" i="20" s="1"/>
  <c r="L823" i="20" s="1"/>
  <c r="L824" i="20" s="1"/>
  <c r="L825" i="20" s="1"/>
  <c r="L826" i="20" s="1"/>
  <c r="L827" i="20" s="1"/>
  <c r="L828" i="20" s="1"/>
  <c r="L829" i="20" s="1"/>
  <c r="L830" i="20" s="1"/>
  <c r="L831" i="20" s="1"/>
  <c r="L832" i="20" s="1"/>
  <c r="L833" i="20" s="1"/>
  <c r="L834" i="20" s="1"/>
  <c r="L835" i="20" s="1"/>
  <c r="L836" i="20" s="1"/>
  <c r="L837" i="20" s="1"/>
  <c r="L838" i="20" s="1"/>
  <c r="L839" i="20" s="1"/>
  <c r="L840" i="20" s="1"/>
  <c r="L841" i="20" s="1"/>
  <c r="L842" i="20" s="1"/>
  <c r="L843" i="20" s="1"/>
  <c r="L844" i="20" s="1"/>
  <c r="L845" i="20" s="1"/>
  <c r="L846" i="20" s="1"/>
  <c r="L847" i="20" s="1"/>
  <c r="L848" i="20" s="1"/>
  <c r="L849" i="20" s="1"/>
  <c r="L850" i="20" s="1"/>
  <c r="L851" i="20" s="1"/>
  <c r="E1108" i="20" l="1"/>
  <c r="E1109" i="20" s="1"/>
  <c r="E1110" i="20" s="1"/>
  <c r="E1111" i="20" s="1"/>
  <c r="E1112" i="20" s="1"/>
  <c r="E1113" i="20" s="1"/>
  <c r="E1114" i="20" s="1"/>
  <c r="E1115" i="20" s="1"/>
  <c r="E1116" i="20" s="1"/>
  <c r="E1117" i="20" s="1"/>
  <c r="E1118" i="20" s="1"/>
  <c r="E1119" i="20" s="1"/>
  <c r="E1120" i="20" s="1"/>
  <c r="E1121" i="20" s="1"/>
  <c r="E1122" i="20" s="1"/>
  <c r="E1123" i="20" s="1"/>
  <c r="E1124" i="20" s="1"/>
  <c r="E1125" i="20" s="1"/>
  <c r="E1126" i="20" s="1"/>
  <c r="E1127" i="20" s="1"/>
  <c r="E1128" i="20" s="1"/>
  <c r="E1129" i="20" s="1"/>
  <c r="E1130" i="20" s="1"/>
  <c r="E1131" i="20" s="1"/>
  <c r="E1132" i="20" s="1"/>
  <c r="E1133" i="20" s="1"/>
  <c r="E1134" i="20" s="1"/>
  <c r="E1135" i="20" s="1"/>
  <c r="E1136" i="20" s="1"/>
  <c r="E1137" i="20" s="1"/>
  <c r="E1138" i="20" s="1"/>
  <c r="E1139" i="20" s="1"/>
  <c r="E1140" i="20" s="1"/>
  <c r="E1141" i="20" s="1"/>
  <c r="E1142" i="20" s="1"/>
  <c r="E1143" i="20" s="1"/>
  <c r="E1144" i="20" s="1"/>
  <c r="E1145" i="20" s="1"/>
  <c r="E1146" i="20" s="1"/>
  <c r="E1147" i="20" s="1"/>
  <c r="E1148" i="20" s="1"/>
  <c r="E1149" i="20" s="1"/>
  <c r="E1150" i="20" s="1"/>
  <c r="E1151" i="20" s="1"/>
  <c r="E1152" i="20" s="1"/>
  <c r="E1153" i="20" s="1"/>
  <c r="E1154" i="20" s="1"/>
  <c r="E1155" i="20" s="1"/>
  <c r="E1156" i="20" s="1"/>
  <c r="E1157" i="20" s="1"/>
  <c r="E1158" i="20" s="1"/>
  <c r="E1159" i="20" s="1"/>
  <c r="E1160" i="20" s="1"/>
  <c r="E1161" i="20" s="1"/>
  <c r="E1162" i="20" s="1"/>
  <c r="E1163" i="20" s="1"/>
  <c r="E1164" i="20" s="1"/>
  <c r="E1165" i="20" s="1"/>
  <c r="E1166" i="20" s="1"/>
  <c r="E1167" i="20" s="1"/>
  <c r="E1168" i="20" s="1"/>
  <c r="E1169" i="20" s="1"/>
  <c r="E1170" i="20" s="1"/>
  <c r="E1171" i="20" s="1"/>
  <c r="E1172" i="20" s="1"/>
  <c r="E1173" i="20" s="1"/>
  <c r="E1174" i="20" s="1"/>
  <c r="E1175" i="20" s="1"/>
  <c r="E1176" i="20" s="1"/>
  <c r="E1177" i="20" s="1"/>
  <c r="E1178" i="20" s="1"/>
  <c r="E1179" i="20" s="1"/>
  <c r="E1180" i="20" s="1"/>
  <c r="E1181" i="20" s="1"/>
  <c r="E1182" i="20" s="1"/>
  <c r="E1183" i="20" s="1"/>
  <c r="E1184" i="20" s="1"/>
  <c r="E1185" i="20" s="1"/>
  <c r="E1186" i="20" s="1"/>
  <c r="E1187" i="20" s="1"/>
  <c r="E1188" i="20" s="1"/>
  <c r="E1189" i="20" s="1"/>
  <c r="E1190" i="20" s="1"/>
  <c r="E1191" i="20" s="1"/>
  <c r="E1192" i="20" s="1"/>
  <c r="E1193" i="20" s="1"/>
  <c r="E1194" i="20" s="1"/>
  <c r="E1195" i="20" s="1"/>
  <c r="E1196" i="20" s="1"/>
  <c r="E1197" i="20" s="1"/>
  <c r="E1198" i="20" s="1"/>
  <c r="E1199" i="20" s="1"/>
  <c r="E1200" i="20" s="1"/>
  <c r="E1201" i="20" s="1"/>
  <c r="E1202" i="20" s="1"/>
  <c r="E1203" i="20" s="1"/>
  <c r="E1204" i="20" s="1"/>
  <c r="E1205" i="20" s="1"/>
  <c r="E1206" i="20" s="1"/>
  <c r="E1207" i="20" s="1"/>
  <c r="E1208" i="20" s="1"/>
  <c r="E1209" i="20" s="1"/>
  <c r="E1210" i="20" s="1"/>
  <c r="E1211" i="20" s="1"/>
  <c r="E1212" i="20" s="1"/>
  <c r="E1213" i="20" s="1"/>
  <c r="E1214" i="20" s="1"/>
  <c r="E1215" i="20" s="1"/>
  <c r="E1216" i="20" s="1"/>
  <c r="E1217" i="20" s="1"/>
  <c r="E1218" i="20" s="1"/>
  <c r="E1219" i="20" s="1"/>
  <c r="E1220" i="20" s="1"/>
  <c r="E1221" i="20" s="1"/>
  <c r="E1222" i="20" s="1"/>
  <c r="E1223" i="20" s="1"/>
  <c r="E1224" i="20" s="1"/>
  <c r="E1225" i="20" s="1"/>
  <c r="E1226" i="20" s="1"/>
  <c r="E1227" i="20" s="1"/>
  <c r="E1228" i="20" s="1"/>
  <c r="E1229" i="20" s="1"/>
  <c r="E1230" i="20" s="1"/>
  <c r="E1231" i="20" s="1"/>
  <c r="E1232" i="20" s="1"/>
  <c r="E1233" i="20" s="1"/>
  <c r="E1234" i="20" s="1"/>
  <c r="E1235" i="20" s="1"/>
  <c r="E1236" i="20" s="1"/>
  <c r="E1237" i="20" s="1"/>
  <c r="E1238" i="20" s="1"/>
  <c r="E1239" i="20" s="1"/>
  <c r="E1240" i="20" s="1"/>
  <c r="E1241" i="20" s="1"/>
  <c r="E1242" i="20" s="1"/>
  <c r="E1243" i="20" s="1"/>
  <c r="E1244" i="20" s="1"/>
  <c r="E1245" i="20" s="1"/>
  <c r="E1246" i="20" s="1"/>
  <c r="E1247" i="20" s="1"/>
  <c r="E1248" i="20" s="1"/>
  <c r="E1249" i="20" s="1"/>
  <c r="E1250" i="20" s="1"/>
  <c r="E1251" i="20" s="1"/>
  <c r="E1252" i="20" s="1"/>
  <c r="E1253" i="20" s="1"/>
  <c r="E1254" i="20" s="1"/>
  <c r="E1255" i="20" s="1"/>
  <c r="E1256" i="20" s="1"/>
  <c r="E1257" i="20" s="1"/>
  <c r="E1258" i="20" s="1"/>
  <c r="E1259" i="20" s="1"/>
  <c r="E1260" i="20" s="1"/>
  <c r="E1261" i="20" s="1"/>
  <c r="E1262" i="20" s="1"/>
  <c r="E1263" i="20" s="1"/>
  <c r="E1264" i="20" s="1"/>
  <c r="E1265" i="20" s="1"/>
  <c r="E1266" i="20" s="1"/>
  <c r="E1267" i="20" s="1"/>
  <c r="E1268" i="20" s="1"/>
  <c r="E1269" i="20" s="1"/>
  <c r="E1270" i="20" s="1"/>
  <c r="E1271" i="20" s="1"/>
  <c r="E1272" i="20" s="1"/>
  <c r="E1273" i="20" s="1"/>
  <c r="E1274" i="20" s="1"/>
  <c r="E1275" i="20" s="1"/>
  <c r="E1276" i="20" s="1"/>
  <c r="E1277" i="20" s="1"/>
  <c r="E1278" i="20" s="1"/>
  <c r="E1279" i="20" s="1"/>
  <c r="E1280" i="20" s="1"/>
  <c r="E1281" i="20" s="1"/>
  <c r="E1282" i="20" s="1"/>
  <c r="E1283" i="20" s="1"/>
  <c r="E1284" i="20" s="1"/>
  <c r="E1285" i="20" s="1"/>
  <c r="E1286" i="20" s="1"/>
  <c r="E1287" i="20" s="1"/>
  <c r="E1288" i="20" s="1"/>
  <c r="E1289" i="20" s="1"/>
  <c r="E1290" i="20" s="1"/>
  <c r="E1291" i="20" s="1"/>
  <c r="E1292" i="20" s="1"/>
  <c r="E1293" i="20" s="1"/>
  <c r="E1294" i="20" s="1"/>
  <c r="E1295" i="20" s="1"/>
  <c r="E1296" i="20" s="1"/>
  <c r="E1297" i="20" s="1"/>
  <c r="E1298" i="20" s="1"/>
  <c r="E1299" i="20" s="1"/>
  <c r="E1300" i="20" s="1"/>
  <c r="E1301" i="20" s="1"/>
  <c r="E1302" i="20" s="1"/>
  <c r="E1303" i="20" s="1"/>
  <c r="E1304" i="20" s="1"/>
  <c r="E1305" i="20" s="1"/>
  <c r="E1306" i="20" s="1"/>
  <c r="E1307" i="20" s="1"/>
  <c r="E1308" i="20" s="1"/>
  <c r="E1309" i="20" s="1"/>
  <c r="E1310" i="20" s="1"/>
  <c r="E1311" i="20" s="1"/>
  <c r="E1312" i="20" s="1"/>
  <c r="E1313" i="20" s="1"/>
  <c r="E1314" i="20" s="1"/>
  <c r="E1315" i="20" s="1"/>
  <c r="E1316" i="20" s="1"/>
  <c r="E1317" i="20" s="1"/>
  <c r="E1318" i="20" s="1"/>
  <c r="E1319" i="20" s="1"/>
  <c r="E1320" i="20" s="1"/>
  <c r="E1321" i="20" s="1"/>
  <c r="E1322" i="20" s="1"/>
  <c r="E1323" i="20" s="1"/>
  <c r="E1324" i="20" s="1"/>
  <c r="E1325" i="20" s="1"/>
  <c r="E1326" i="20" s="1"/>
  <c r="E1327" i="20" s="1"/>
  <c r="E1328" i="20" s="1"/>
  <c r="E1329" i="20" s="1"/>
  <c r="E1330" i="20" s="1"/>
  <c r="E1331" i="20" s="1"/>
  <c r="E1332" i="20" s="1"/>
  <c r="E1333" i="20" s="1"/>
  <c r="E1334" i="20" s="1"/>
  <c r="E1335" i="20" s="1"/>
  <c r="E1336" i="20" s="1"/>
  <c r="E1337" i="20" s="1"/>
  <c r="E1338" i="20" s="1"/>
  <c r="E1339" i="20" s="1"/>
  <c r="E1340" i="20" s="1"/>
  <c r="E1341" i="20" s="1"/>
  <c r="E1342" i="20" s="1"/>
  <c r="E1343" i="20" s="1"/>
  <c r="E1344" i="20" s="1"/>
  <c r="E1345" i="20" s="1"/>
  <c r="E1346" i="20" s="1"/>
  <c r="E1347" i="20" s="1"/>
  <c r="E1348" i="20" s="1"/>
  <c r="E1349" i="20" s="1"/>
  <c r="E1350" i="20" s="1"/>
  <c r="E1351" i="20" s="1"/>
  <c r="E1352" i="20" s="1"/>
  <c r="E1353" i="20" s="1"/>
  <c r="E1354" i="20" s="1"/>
  <c r="E1355" i="20" s="1"/>
  <c r="E1356" i="20" s="1"/>
  <c r="E1357" i="20" s="1"/>
  <c r="E1358" i="20" s="1"/>
  <c r="E1359" i="20" s="1"/>
  <c r="E1360" i="20" s="1"/>
  <c r="E1361" i="20" s="1"/>
  <c r="E1362" i="20" s="1"/>
  <c r="E1363" i="20" s="1"/>
  <c r="H71" i="20"/>
  <c r="F68" i="20"/>
  <c r="G69" i="20"/>
  <c r="G70" i="20"/>
  <c r="J1138" i="20"/>
  <c r="J1134" i="20"/>
  <c r="J1130" i="20"/>
  <c r="J1126" i="20"/>
  <c r="J1139" i="20"/>
  <c r="J1135" i="20"/>
  <c r="J1131" i="20"/>
  <c r="J1127" i="20"/>
  <c r="J1136" i="20"/>
  <c r="J1132" i="20"/>
  <c r="J1128" i="20"/>
  <c r="J1124" i="20"/>
  <c r="J1137" i="20"/>
  <c r="J1133" i="20"/>
  <c r="J1129" i="20"/>
  <c r="J1125" i="20"/>
  <c r="J877" i="20"/>
  <c r="J869" i="20"/>
  <c r="J878" i="20"/>
  <c r="J870" i="20"/>
  <c r="J879" i="20"/>
  <c r="J871" i="20"/>
  <c r="J880" i="20"/>
  <c r="J872" i="20"/>
  <c r="J881" i="20"/>
  <c r="J873" i="20"/>
  <c r="J882" i="20"/>
  <c r="J874" i="20"/>
  <c r="J883" i="20"/>
  <c r="J875" i="20"/>
  <c r="J868" i="20"/>
  <c r="J876" i="20"/>
  <c r="J626" i="20"/>
  <c r="J618" i="20"/>
  <c r="J627" i="20"/>
  <c r="J619" i="20"/>
  <c r="J620" i="20"/>
  <c r="J612" i="20"/>
  <c r="J621" i="20"/>
  <c r="J613" i="20"/>
  <c r="J622" i="20"/>
  <c r="J614" i="20"/>
  <c r="J623" i="20"/>
  <c r="J615" i="20"/>
  <c r="J624" i="20"/>
  <c r="J616" i="20"/>
  <c r="J625" i="20"/>
  <c r="J617" i="20"/>
  <c r="J367" i="20"/>
  <c r="J359" i="20"/>
  <c r="J368" i="20"/>
  <c r="J360" i="20"/>
  <c r="J369" i="20"/>
  <c r="J361" i="20"/>
  <c r="J370" i="20"/>
  <c r="J362" i="20"/>
  <c r="J371" i="20"/>
  <c r="J363" i="20"/>
  <c r="J364" i="20"/>
  <c r="J356" i="20"/>
  <c r="J365" i="20"/>
  <c r="J357" i="20"/>
  <c r="J366" i="20"/>
  <c r="J358" i="20"/>
  <c r="J101" i="20"/>
  <c r="J115" i="20"/>
  <c r="J112" i="20"/>
  <c r="J109" i="20"/>
  <c r="J106" i="20"/>
  <c r="J103" i="20"/>
  <c r="J100" i="20"/>
  <c r="J114" i="20"/>
  <c r="J111" i="20"/>
  <c r="J108" i="20"/>
  <c r="J105" i="20"/>
  <c r="J102" i="20"/>
  <c r="J113" i="20"/>
  <c r="J110" i="20"/>
  <c r="J107" i="20"/>
  <c r="J104" i="20"/>
  <c r="M68" i="20"/>
  <c r="M69" i="20" s="1"/>
  <c r="G86" i="20"/>
  <c r="F86" i="20"/>
  <c r="G340" i="20"/>
  <c r="H340" i="20" s="1"/>
  <c r="I340" i="20" s="1"/>
  <c r="F340" i="20"/>
  <c r="G854" i="20"/>
  <c r="H854" i="20" s="1"/>
  <c r="I854" i="20" s="1"/>
  <c r="F854" i="20"/>
  <c r="G356" i="20"/>
  <c r="H356" i="20" s="1"/>
  <c r="I356" i="20" s="1"/>
  <c r="F356" i="20"/>
  <c r="G870" i="20"/>
  <c r="H870" i="20" s="1"/>
  <c r="I870" i="20" s="1"/>
  <c r="F870" i="20"/>
  <c r="G84" i="20"/>
  <c r="H84" i="20" s="1"/>
  <c r="F84" i="20"/>
  <c r="G85" i="20"/>
  <c r="F85" i="20"/>
  <c r="F598" i="20"/>
  <c r="G598" i="20"/>
  <c r="F1109" i="20"/>
  <c r="G1109" i="20"/>
  <c r="H1109" i="20" s="1"/>
  <c r="I1109" i="20" s="1"/>
  <c r="G101" i="20"/>
  <c r="H101" i="20" s="1"/>
  <c r="I101" i="20" s="1"/>
  <c r="F101" i="20"/>
  <c r="F614" i="20"/>
  <c r="G614" i="20"/>
  <c r="G1124" i="20"/>
  <c r="H1124" i="20" s="1"/>
  <c r="I1124" i="20" s="1"/>
  <c r="F1124" i="20"/>
  <c r="G853" i="20"/>
  <c r="F853" i="20"/>
  <c r="G1108" i="20"/>
  <c r="F1108" i="20"/>
  <c r="G869" i="20"/>
  <c r="H869" i="20" s="1"/>
  <c r="I869" i="20" s="1"/>
  <c r="F869" i="20"/>
  <c r="K1349" i="20"/>
  <c r="K1333" i="20"/>
  <c r="K1317" i="20"/>
  <c r="K1301" i="20"/>
  <c r="K1285" i="20"/>
  <c r="K1269" i="20"/>
  <c r="K1253" i="20"/>
  <c r="K1237" i="20"/>
  <c r="K1221" i="20"/>
  <c r="K1205" i="20"/>
  <c r="K1173" i="20"/>
  <c r="K1157" i="20"/>
  <c r="K1141" i="20"/>
  <c r="K1125" i="20"/>
  <c r="K1109" i="20"/>
  <c r="K1189" i="20"/>
  <c r="K1093" i="20"/>
  <c r="K1077" i="20"/>
  <c r="K1061" i="20"/>
  <c r="K1045" i="20"/>
  <c r="K1029" i="20"/>
  <c r="K1013" i="20"/>
  <c r="K997" i="20"/>
  <c r="K981" i="20"/>
  <c r="K901" i="20"/>
  <c r="K965" i="20"/>
  <c r="K933" i="20"/>
  <c r="K949" i="20"/>
  <c r="K917" i="20"/>
  <c r="K853" i="20"/>
  <c r="K869" i="20"/>
  <c r="K885" i="20"/>
  <c r="K821" i="20"/>
  <c r="K805" i="20"/>
  <c r="K837" i="20"/>
  <c r="K789" i="20"/>
  <c r="K773" i="20"/>
  <c r="K757" i="20"/>
  <c r="K741" i="20"/>
  <c r="K725" i="20"/>
  <c r="K709" i="20"/>
  <c r="K693" i="20"/>
  <c r="K677" i="20"/>
  <c r="K661" i="20"/>
  <c r="K645" i="20"/>
  <c r="K629" i="20"/>
  <c r="K613" i="20"/>
  <c r="K597" i="20"/>
  <c r="K581" i="20"/>
  <c r="K565" i="20"/>
  <c r="K549" i="20"/>
  <c r="K533" i="20"/>
  <c r="K517" i="20"/>
  <c r="K501" i="20"/>
  <c r="K485" i="20"/>
  <c r="K469" i="20"/>
  <c r="K453" i="20"/>
  <c r="K437" i="20"/>
  <c r="K421" i="20"/>
  <c r="K405" i="20"/>
  <c r="K389" i="20"/>
  <c r="K325" i="20"/>
  <c r="K309" i="20"/>
  <c r="K293" i="20"/>
  <c r="K277" i="20"/>
  <c r="K261" i="20"/>
  <c r="K245" i="20"/>
  <c r="K229" i="20"/>
  <c r="K213" i="20"/>
  <c r="K373" i="20"/>
  <c r="K357" i="20"/>
  <c r="K341" i="20"/>
  <c r="K149" i="20"/>
  <c r="K117" i="20"/>
  <c r="K197" i="20"/>
  <c r="K181" i="20"/>
  <c r="K165" i="20"/>
  <c r="K133" i="20"/>
  <c r="K101" i="20"/>
  <c r="K85" i="20"/>
  <c r="G342" i="20"/>
  <c r="F342" i="20"/>
  <c r="G597" i="20"/>
  <c r="F597" i="20"/>
  <c r="G852" i="20"/>
  <c r="F852" i="20"/>
  <c r="G100" i="20"/>
  <c r="F100" i="20"/>
  <c r="G358" i="20"/>
  <c r="H358" i="20" s="1"/>
  <c r="I358" i="20" s="1"/>
  <c r="F358" i="20"/>
  <c r="G613" i="20"/>
  <c r="F613" i="20"/>
  <c r="G868" i="20"/>
  <c r="H868" i="20" s="1"/>
  <c r="I868" i="20" s="1"/>
  <c r="F868" i="20"/>
  <c r="D53" i="20"/>
  <c r="E38" i="20"/>
  <c r="H36" i="20"/>
  <c r="H35" i="20"/>
  <c r="H37" i="20"/>
  <c r="J1123" i="20"/>
  <c r="J1119" i="20"/>
  <c r="J1115" i="20"/>
  <c r="J1111" i="20"/>
  <c r="J1120" i="20"/>
  <c r="J1121" i="20"/>
  <c r="J1117" i="20"/>
  <c r="J1113" i="20"/>
  <c r="J1109" i="20"/>
  <c r="J1114" i="20"/>
  <c r="J1112" i="20"/>
  <c r="J1116" i="20"/>
  <c r="J1110" i="20"/>
  <c r="J1108" i="20"/>
  <c r="J1118" i="20"/>
  <c r="J1122" i="20"/>
  <c r="J861" i="20"/>
  <c r="J853" i="20"/>
  <c r="J862" i="20"/>
  <c r="J854" i="20"/>
  <c r="J863" i="20"/>
  <c r="J855" i="20"/>
  <c r="J864" i="20"/>
  <c r="J856" i="20"/>
  <c r="J865" i="20"/>
  <c r="J857" i="20"/>
  <c r="J866" i="20"/>
  <c r="J858" i="20"/>
  <c r="J867" i="20"/>
  <c r="J859" i="20"/>
  <c r="J852" i="20"/>
  <c r="J860" i="20"/>
  <c r="J610" i="20"/>
  <c r="J602" i="20"/>
  <c r="J611" i="20"/>
  <c r="J603" i="20"/>
  <c r="J604" i="20"/>
  <c r="J596" i="20"/>
  <c r="J605" i="20"/>
  <c r="J597" i="20"/>
  <c r="J606" i="20"/>
  <c r="J598" i="20"/>
  <c r="J607" i="20"/>
  <c r="J599" i="20"/>
  <c r="J608" i="20"/>
  <c r="J600" i="20"/>
  <c r="J609" i="20"/>
  <c r="J601" i="20"/>
  <c r="J351" i="20"/>
  <c r="J343" i="20"/>
  <c r="J352" i="20"/>
  <c r="J344" i="20"/>
  <c r="J353" i="20"/>
  <c r="J345" i="20"/>
  <c r="J354" i="20"/>
  <c r="J346" i="20"/>
  <c r="J355" i="20"/>
  <c r="J347" i="20"/>
  <c r="J348" i="20"/>
  <c r="J340" i="20"/>
  <c r="J349" i="20"/>
  <c r="J341" i="20"/>
  <c r="J350" i="20"/>
  <c r="J342" i="20"/>
  <c r="J98" i="20"/>
  <c r="J95" i="20"/>
  <c r="J85" i="20"/>
  <c r="J84" i="20"/>
  <c r="J92" i="20"/>
  <c r="J90" i="20"/>
  <c r="J87" i="20"/>
  <c r="J97" i="20"/>
  <c r="J94" i="20"/>
  <c r="J99" i="20"/>
  <c r="J96" i="20"/>
  <c r="J89" i="20"/>
  <c r="J86" i="20"/>
  <c r="J91" i="20"/>
  <c r="J93" i="20"/>
  <c r="J88" i="20"/>
  <c r="N68" i="20"/>
  <c r="K1300" i="20"/>
  <c r="K1348" i="20"/>
  <c r="K1316" i="20"/>
  <c r="K1332" i="20"/>
  <c r="K1268" i="20"/>
  <c r="K1284" i="20"/>
  <c r="K1220" i="20"/>
  <c r="K1204" i="20"/>
  <c r="K1236" i="20"/>
  <c r="K1252" i="20"/>
  <c r="K1188" i="20"/>
  <c r="K1172" i="20"/>
  <c r="K1140" i="20"/>
  <c r="K1124" i="20"/>
  <c r="K1108" i="20"/>
  <c r="K1156" i="20"/>
  <c r="K1092" i="20"/>
  <c r="K1076" i="20"/>
  <c r="K1044" i="20"/>
  <c r="K1028" i="20"/>
  <c r="K1012" i="20"/>
  <c r="K996" i="20"/>
  <c r="K1060" i="20"/>
  <c r="K980" i="20"/>
  <c r="K964" i="20"/>
  <c r="K948" i="20"/>
  <c r="K932" i="20"/>
  <c r="K916" i="20"/>
  <c r="K900" i="20"/>
  <c r="K884" i="20"/>
  <c r="K868" i="20"/>
  <c r="K852" i="20"/>
  <c r="K836" i="20"/>
  <c r="K820" i="20"/>
  <c r="K804" i="20"/>
  <c r="K788" i="20"/>
  <c r="K772" i="20"/>
  <c r="K756" i="20"/>
  <c r="K740" i="20"/>
  <c r="K724" i="20"/>
  <c r="K708" i="20"/>
  <c r="K692" i="20"/>
  <c r="K676" i="20"/>
  <c r="K660" i="20"/>
  <c r="K628" i="20"/>
  <c r="K612" i="20"/>
  <c r="K596" i="20"/>
  <c r="K580" i="20"/>
  <c r="K564" i="20"/>
  <c r="K644" i="20"/>
  <c r="K548" i="20"/>
  <c r="K532" i="20"/>
  <c r="K516" i="20"/>
  <c r="K500" i="20"/>
  <c r="K484" i="20"/>
  <c r="K468" i="20"/>
  <c r="K452" i="20"/>
  <c r="K436" i="20"/>
  <c r="K420" i="20"/>
  <c r="K404" i="20"/>
  <c r="K388" i="20"/>
  <c r="K228" i="20"/>
  <c r="K372" i="20"/>
  <c r="K356" i="20"/>
  <c r="K340" i="20"/>
  <c r="K324" i="20"/>
  <c r="K308" i="20"/>
  <c r="K292" i="20"/>
  <c r="K276" i="20"/>
  <c r="K260" i="20"/>
  <c r="K244" i="20"/>
  <c r="K84" i="20"/>
  <c r="K132" i="20"/>
  <c r="K100" i="20"/>
  <c r="K196" i="20"/>
  <c r="K180" i="20"/>
  <c r="K164" i="20"/>
  <c r="K212" i="20"/>
  <c r="K148" i="20"/>
  <c r="K116" i="20"/>
  <c r="E36" i="20"/>
  <c r="O69" i="20"/>
  <c r="L852" i="20" s="1"/>
  <c r="L853" i="20" s="1"/>
  <c r="L854" i="20" s="1"/>
  <c r="L855" i="20" s="1"/>
  <c r="L856" i="20" s="1"/>
  <c r="L857" i="20" s="1"/>
  <c r="L858" i="20" s="1"/>
  <c r="L859" i="20" s="1"/>
  <c r="L860" i="20" s="1"/>
  <c r="L861" i="20" s="1"/>
  <c r="L862" i="20" s="1"/>
  <c r="L863" i="20" s="1"/>
  <c r="L864" i="20" s="1"/>
  <c r="L865" i="20" s="1"/>
  <c r="L866" i="20" s="1"/>
  <c r="L867" i="20" s="1"/>
  <c r="L868" i="20" s="1"/>
  <c r="L869" i="20" s="1"/>
  <c r="L870" i="20" s="1"/>
  <c r="L871" i="20" s="1"/>
  <c r="L872" i="20" s="1"/>
  <c r="L873" i="20" s="1"/>
  <c r="L874" i="20" s="1"/>
  <c r="L875" i="20" s="1"/>
  <c r="L876" i="20" s="1"/>
  <c r="L877" i="20" s="1"/>
  <c r="L878" i="20" s="1"/>
  <c r="L879" i="20" s="1"/>
  <c r="L880" i="20" s="1"/>
  <c r="L881" i="20" s="1"/>
  <c r="L882" i="20" s="1"/>
  <c r="L883" i="20" s="1"/>
  <c r="L884" i="20" s="1"/>
  <c r="L885" i="20" s="1"/>
  <c r="L886" i="20" s="1"/>
  <c r="L887" i="20" s="1"/>
  <c r="L888" i="20" s="1"/>
  <c r="L889" i="20" s="1"/>
  <c r="L890" i="20" s="1"/>
  <c r="L891" i="20" s="1"/>
  <c r="L892" i="20" s="1"/>
  <c r="L893" i="20" s="1"/>
  <c r="L894" i="20" s="1"/>
  <c r="L895" i="20" s="1"/>
  <c r="L896" i="20" s="1"/>
  <c r="L897" i="20" s="1"/>
  <c r="L898" i="20" s="1"/>
  <c r="L899" i="20" s="1"/>
  <c r="L900" i="20" s="1"/>
  <c r="L901" i="20" s="1"/>
  <c r="L902" i="20" s="1"/>
  <c r="L903" i="20" s="1"/>
  <c r="L904" i="20" s="1"/>
  <c r="L905" i="20" s="1"/>
  <c r="L906" i="20" s="1"/>
  <c r="L907" i="20" s="1"/>
  <c r="L908" i="20" s="1"/>
  <c r="L909" i="20" s="1"/>
  <c r="L910" i="20" s="1"/>
  <c r="L911" i="20" s="1"/>
  <c r="L912" i="20" s="1"/>
  <c r="L913" i="20" s="1"/>
  <c r="L914" i="20" s="1"/>
  <c r="L915" i="20" s="1"/>
  <c r="L916" i="20" s="1"/>
  <c r="L917" i="20" s="1"/>
  <c r="L918" i="20" s="1"/>
  <c r="L919" i="20" s="1"/>
  <c r="L920" i="20" s="1"/>
  <c r="L921" i="20" s="1"/>
  <c r="L922" i="20" s="1"/>
  <c r="L923" i="20" s="1"/>
  <c r="L924" i="20" s="1"/>
  <c r="L925" i="20" s="1"/>
  <c r="L926" i="20" s="1"/>
  <c r="L927" i="20" s="1"/>
  <c r="L928" i="20" s="1"/>
  <c r="L929" i="20" s="1"/>
  <c r="L930" i="20" s="1"/>
  <c r="L931" i="20" s="1"/>
  <c r="L932" i="20" s="1"/>
  <c r="L933" i="20" s="1"/>
  <c r="L934" i="20" s="1"/>
  <c r="L935" i="20" s="1"/>
  <c r="L936" i="20" s="1"/>
  <c r="L937" i="20" s="1"/>
  <c r="L938" i="20" s="1"/>
  <c r="L939" i="20" s="1"/>
  <c r="L940" i="20" s="1"/>
  <c r="L941" i="20" s="1"/>
  <c r="L942" i="20" s="1"/>
  <c r="L943" i="20" s="1"/>
  <c r="L944" i="20" s="1"/>
  <c r="L945" i="20" s="1"/>
  <c r="L946" i="20" s="1"/>
  <c r="L947" i="20" s="1"/>
  <c r="L948" i="20" s="1"/>
  <c r="L949" i="20" s="1"/>
  <c r="L950" i="20" s="1"/>
  <c r="L951" i="20" s="1"/>
  <c r="L952" i="20" s="1"/>
  <c r="L953" i="20" s="1"/>
  <c r="L954" i="20" s="1"/>
  <c r="L955" i="20" s="1"/>
  <c r="L956" i="20" s="1"/>
  <c r="L957" i="20" s="1"/>
  <c r="L958" i="20" s="1"/>
  <c r="L959" i="20" s="1"/>
  <c r="L960" i="20" s="1"/>
  <c r="L961" i="20" s="1"/>
  <c r="L962" i="20" s="1"/>
  <c r="L963" i="20" s="1"/>
  <c r="L964" i="20" s="1"/>
  <c r="L965" i="20" s="1"/>
  <c r="L966" i="20" s="1"/>
  <c r="L967" i="20" s="1"/>
  <c r="L968" i="20" s="1"/>
  <c r="L969" i="20" s="1"/>
  <c r="L970" i="20" s="1"/>
  <c r="L971" i="20" s="1"/>
  <c r="L972" i="20" s="1"/>
  <c r="L973" i="20" s="1"/>
  <c r="L974" i="20" s="1"/>
  <c r="L975" i="20" s="1"/>
  <c r="L976" i="20" s="1"/>
  <c r="L977" i="20" s="1"/>
  <c r="L978" i="20" s="1"/>
  <c r="L979" i="20" s="1"/>
  <c r="L980" i="20" s="1"/>
  <c r="L981" i="20" s="1"/>
  <c r="L982" i="20" s="1"/>
  <c r="L983" i="20" s="1"/>
  <c r="L984" i="20" s="1"/>
  <c r="L985" i="20" s="1"/>
  <c r="L986" i="20" s="1"/>
  <c r="L987" i="20" s="1"/>
  <c r="L988" i="20" s="1"/>
  <c r="L989" i="20" s="1"/>
  <c r="L990" i="20" s="1"/>
  <c r="L991" i="20" s="1"/>
  <c r="L992" i="20" s="1"/>
  <c r="L993" i="20" s="1"/>
  <c r="L994" i="20" s="1"/>
  <c r="L995" i="20" s="1"/>
  <c r="L996" i="20" s="1"/>
  <c r="L997" i="20" s="1"/>
  <c r="L998" i="20" s="1"/>
  <c r="L999" i="20" s="1"/>
  <c r="L1000" i="20" s="1"/>
  <c r="L1001" i="20" s="1"/>
  <c r="L1002" i="20" s="1"/>
  <c r="L1003" i="20" s="1"/>
  <c r="L1004" i="20" s="1"/>
  <c r="L1005" i="20" s="1"/>
  <c r="L1006" i="20" s="1"/>
  <c r="L1007" i="20" s="1"/>
  <c r="L1008" i="20" s="1"/>
  <c r="L1009" i="20" s="1"/>
  <c r="L1010" i="20" s="1"/>
  <c r="L1011" i="20" s="1"/>
  <c r="L1012" i="20" s="1"/>
  <c r="L1013" i="20" s="1"/>
  <c r="L1014" i="20" s="1"/>
  <c r="L1015" i="20" s="1"/>
  <c r="L1016" i="20" s="1"/>
  <c r="L1017" i="20" s="1"/>
  <c r="L1018" i="20" s="1"/>
  <c r="L1019" i="20" s="1"/>
  <c r="L1020" i="20" s="1"/>
  <c r="L1021" i="20" s="1"/>
  <c r="L1022" i="20" s="1"/>
  <c r="L1023" i="20" s="1"/>
  <c r="L1024" i="20" s="1"/>
  <c r="L1025" i="20" s="1"/>
  <c r="L1026" i="20" s="1"/>
  <c r="L1027" i="20" s="1"/>
  <c r="L1028" i="20" s="1"/>
  <c r="L1029" i="20" s="1"/>
  <c r="L1030" i="20" s="1"/>
  <c r="L1031" i="20" s="1"/>
  <c r="L1032" i="20" s="1"/>
  <c r="L1033" i="20" s="1"/>
  <c r="L1034" i="20" s="1"/>
  <c r="L1035" i="20" s="1"/>
  <c r="L1036" i="20" s="1"/>
  <c r="L1037" i="20" s="1"/>
  <c r="L1038" i="20" s="1"/>
  <c r="L1039" i="20" s="1"/>
  <c r="L1040" i="20" s="1"/>
  <c r="L1041" i="20" s="1"/>
  <c r="L1042" i="20" s="1"/>
  <c r="L1043" i="20" s="1"/>
  <c r="L1044" i="20" s="1"/>
  <c r="L1045" i="20" s="1"/>
  <c r="L1046" i="20" s="1"/>
  <c r="L1047" i="20" s="1"/>
  <c r="L1048" i="20" s="1"/>
  <c r="L1049" i="20" s="1"/>
  <c r="L1050" i="20" s="1"/>
  <c r="L1051" i="20" s="1"/>
  <c r="L1052" i="20" s="1"/>
  <c r="L1053" i="20" s="1"/>
  <c r="L1054" i="20" s="1"/>
  <c r="L1055" i="20" s="1"/>
  <c r="L1056" i="20" s="1"/>
  <c r="L1057" i="20" s="1"/>
  <c r="L1058" i="20" s="1"/>
  <c r="L1059" i="20" s="1"/>
  <c r="L1060" i="20" s="1"/>
  <c r="L1061" i="20" s="1"/>
  <c r="L1062" i="20" s="1"/>
  <c r="L1063" i="20" s="1"/>
  <c r="L1064" i="20" s="1"/>
  <c r="L1065" i="20" s="1"/>
  <c r="L1066" i="20" s="1"/>
  <c r="L1067" i="20" s="1"/>
  <c r="L1068" i="20" s="1"/>
  <c r="L1069" i="20" s="1"/>
  <c r="L1070" i="20" s="1"/>
  <c r="L1071" i="20" s="1"/>
  <c r="L1072" i="20" s="1"/>
  <c r="L1073" i="20" s="1"/>
  <c r="L1074" i="20" s="1"/>
  <c r="L1075" i="20" s="1"/>
  <c r="L1076" i="20" s="1"/>
  <c r="L1077" i="20" s="1"/>
  <c r="L1078" i="20" s="1"/>
  <c r="L1079" i="20" s="1"/>
  <c r="L1080" i="20" s="1"/>
  <c r="L1081" i="20" s="1"/>
  <c r="L1082" i="20" s="1"/>
  <c r="L1083" i="20" s="1"/>
  <c r="L1084" i="20" s="1"/>
  <c r="L1085" i="20" s="1"/>
  <c r="L1086" i="20" s="1"/>
  <c r="L1087" i="20" s="1"/>
  <c r="L1088" i="20" s="1"/>
  <c r="L1089" i="20" s="1"/>
  <c r="L1090" i="20" s="1"/>
  <c r="L1091" i="20" s="1"/>
  <c r="L1092" i="20" s="1"/>
  <c r="L1093" i="20" s="1"/>
  <c r="L1094" i="20" s="1"/>
  <c r="L1095" i="20" s="1"/>
  <c r="L1096" i="20" s="1"/>
  <c r="L1097" i="20" s="1"/>
  <c r="L1098" i="20" s="1"/>
  <c r="L1099" i="20" s="1"/>
  <c r="L1100" i="20" s="1"/>
  <c r="L1101" i="20" s="1"/>
  <c r="L1102" i="20" s="1"/>
  <c r="L1103" i="20" s="1"/>
  <c r="L1104" i="20" s="1"/>
  <c r="L1105" i="20" s="1"/>
  <c r="L1106" i="20" s="1"/>
  <c r="L1107" i="20" s="1"/>
  <c r="Y93" i="20"/>
  <c r="G1110" i="20"/>
  <c r="F1110" i="20"/>
  <c r="O31" i="20"/>
  <c r="O30" i="20"/>
  <c r="O32" i="20"/>
  <c r="L33" i="20"/>
  <c r="G1126" i="20"/>
  <c r="F1126" i="20"/>
  <c r="G341" i="20"/>
  <c r="H341" i="20" s="1"/>
  <c r="I341" i="20" s="1"/>
  <c r="F341" i="20"/>
  <c r="G596" i="20"/>
  <c r="H596" i="20" s="1"/>
  <c r="I596" i="20" s="1"/>
  <c r="F596" i="20"/>
  <c r="G357" i="20"/>
  <c r="F357" i="20"/>
  <c r="G612" i="20"/>
  <c r="F612" i="20"/>
  <c r="G1125" i="20"/>
  <c r="F1125" i="20"/>
  <c r="K53" i="20"/>
  <c r="G102" i="20"/>
  <c r="H102" i="20" s="1"/>
  <c r="I102" i="20" s="1"/>
  <c r="F102" i="20"/>
  <c r="H613" i="20" l="1"/>
  <c r="I613" i="20" s="1"/>
  <c r="H100" i="20"/>
  <c r="I100" i="20" s="1"/>
  <c r="H1126" i="20"/>
  <c r="I1126" i="20" s="1"/>
  <c r="H1110" i="20"/>
  <c r="I1110" i="20" s="1"/>
  <c r="H598" i="20"/>
  <c r="I598" i="20" s="1"/>
  <c r="G72" i="20"/>
  <c r="H72" i="20"/>
  <c r="G71" i="20"/>
  <c r="C1151" i="20"/>
  <c r="C1149" i="20"/>
  <c r="C894" i="20"/>
  <c r="C891" i="20"/>
  <c r="C633" i="20"/>
  <c r="C636" i="20"/>
  <c r="C376" i="20"/>
  <c r="C381" i="20"/>
  <c r="C129" i="20"/>
  <c r="C122" i="20"/>
  <c r="C1147" i="20"/>
  <c r="C1145" i="20"/>
  <c r="C887" i="20"/>
  <c r="C898" i="20"/>
  <c r="C643" i="20"/>
  <c r="C630" i="20"/>
  <c r="C377" i="20"/>
  <c r="C373" i="20"/>
  <c r="C126" i="20"/>
  <c r="C119" i="20"/>
  <c r="C1143" i="20"/>
  <c r="C1141" i="20"/>
  <c r="C888" i="20"/>
  <c r="C892" i="20"/>
  <c r="C637" i="20"/>
  <c r="C635" i="20"/>
  <c r="C378" i="20"/>
  <c r="C386" i="20"/>
  <c r="C123" i="20"/>
  <c r="C116" i="20"/>
  <c r="C1148" i="20"/>
  <c r="C1146" i="20"/>
  <c r="C895" i="20"/>
  <c r="C893" i="20"/>
  <c r="C640" i="20"/>
  <c r="C634" i="20"/>
  <c r="C385" i="20"/>
  <c r="C374" i="20"/>
  <c r="C117" i="20"/>
  <c r="C127" i="20"/>
  <c r="F69" i="20"/>
  <c r="F71" i="20" s="1"/>
  <c r="C1144" i="20"/>
  <c r="C1150" i="20"/>
  <c r="C889" i="20"/>
  <c r="C885" i="20"/>
  <c r="C628" i="20"/>
  <c r="C632" i="20"/>
  <c r="C384" i="20"/>
  <c r="C375" i="20"/>
  <c r="C131" i="20"/>
  <c r="C124" i="20"/>
  <c r="C1155" i="20"/>
  <c r="C1140" i="20"/>
  <c r="C897" i="20"/>
  <c r="C890" i="20"/>
  <c r="C639" i="20"/>
  <c r="C642" i="20"/>
  <c r="C387" i="20"/>
  <c r="C380" i="20"/>
  <c r="C121" i="20"/>
  <c r="C128" i="20"/>
  <c r="C1154" i="20"/>
  <c r="C641" i="20"/>
  <c r="C118" i="20"/>
  <c r="C1152" i="20"/>
  <c r="C638" i="20"/>
  <c r="C120" i="20"/>
  <c r="C1153" i="20"/>
  <c r="C629" i="20"/>
  <c r="C125" i="20"/>
  <c r="C1142" i="20"/>
  <c r="C631" i="20"/>
  <c r="C130" i="20"/>
  <c r="C896" i="20"/>
  <c r="C372" i="20"/>
  <c r="C884" i="20"/>
  <c r="C383" i="20"/>
  <c r="C382" i="20"/>
  <c r="C886" i="20"/>
  <c r="C899" i="20"/>
  <c r="C379" i="20"/>
  <c r="D1240" i="20"/>
  <c r="D1160" i="20"/>
  <c r="D984" i="20"/>
  <c r="D840" i="20"/>
  <c r="D696" i="20"/>
  <c r="D584" i="20"/>
  <c r="D472" i="20"/>
  <c r="D296" i="20"/>
  <c r="D344" i="20"/>
  <c r="D168" i="20"/>
  <c r="D1352" i="20"/>
  <c r="D1224" i="20"/>
  <c r="D1096" i="20"/>
  <c r="D968" i="20"/>
  <c r="D904" i="20"/>
  <c r="D680" i="20"/>
  <c r="D632" i="20"/>
  <c r="D456" i="20"/>
  <c r="D280" i="20"/>
  <c r="D152" i="20"/>
  <c r="D1336" i="20"/>
  <c r="D1208" i="20"/>
  <c r="D1080" i="20"/>
  <c r="D952" i="20"/>
  <c r="D824" i="20"/>
  <c r="D664" i="20"/>
  <c r="D568" i="20"/>
  <c r="D440" i="20"/>
  <c r="D264" i="20"/>
  <c r="D120" i="20"/>
  <c r="D1320" i="20"/>
  <c r="D1192" i="20"/>
  <c r="D1064" i="20"/>
  <c r="D936" i="20"/>
  <c r="D808" i="20"/>
  <c r="D648" i="20"/>
  <c r="D552" i="20"/>
  <c r="D424" i="20"/>
  <c r="D248" i="20"/>
  <c r="D136" i="20"/>
  <c r="D1272" i="20"/>
  <c r="D1128" i="20"/>
  <c r="D1016" i="20"/>
  <c r="D872" i="20"/>
  <c r="D760" i="20"/>
  <c r="D616" i="20"/>
  <c r="D504" i="20"/>
  <c r="D328" i="20"/>
  <c r="D376" i="20"/>
  <c r="D200" i="20"/>
  <c r="D1304" i="20"/>
  <c r="D1000" i="20"/>
  <c r="D712" i="20"/>
  <c r="D232" i="20"/>
  <c r="D1288" i="20"/>
  <c r="D920" i="20"/>
  <c r="D600" i="20"/>
  <c r="D216" i="20"/>
  <c r="D1176" i="20"/>
  <c r="D856" i="20"/>
  <c r="D520" i="20"/>
  <c r="D104" i="20"/>
  <c r="D1144" i="20"/>
  <c r="D792" i="20"/>
  <c r="D488" i="20"/>
  <c r="D88" i="20"/>
  <c r="D1112" i="20"/>
  <c r="D776" i="20"/>
  <c r="D408" i="20"/>
  <c r="D184" i="20"/>
  <c r="D1048" i="20"/>
  <c r="D744" i="20"/>
  <c r="D392" i="20"/>
  <c r="D728" i="20"/>
  <c r="D536" i="20"/>
  <c r="D312" i="20"/>
  <c r="D360" i="20"/>
  <c r="D1256" i="20"/>
  <c r="D1032" i="20"/>
  <c r="D888" i="20"/>
  <c r="H86" i="20"/>
  <c r="I86" i="20" s="1"/>
  <c r="D1239" i="20"/>
  <c r="D1095" i="20"/>
  <c r="D983" i="20"/>
  <c r="D855" i="20"/>
  <c r="D807" i="20"/>
  <c r="D583" i="20"/>
  <c r="D471" i="20"/>
  <c r="D295" i="20"/>
  <c r="D343" i="20"/>
  <c r="D167" i="20"/>
  <c r="D1351" i="20"/>
  <c r="D1223" i="20"/>
  <c r="D1079" i="20"/>
  <c r="D967" i="20"/>
  <c r="D839" i="20"/>
  <c r="D711" i="20"/>
  <c r="D567" i="20"/>
  <c r="D455" i="20"/>
  <c r="D279" i="20"/>
  <c r="D135" i="20"/>
  <c r="D1335" i="20"/>
  <c r="D1191" i="20"/>
  <c r="D1111" i="20"/>
  <c r="D951" i="20"/>
  <c r="D823" i="20"/>
  <c r="D695" i="20"/>
  <c r="D647" i="20"/>
  <c r="D439" i="20"/>
  <c r="D263" i="20"/>
  <c r="D103" i="20"/>
  <c r="D1319" i="20"/>
  <c r="D1175" i="20"/>
  <c r="D1063" i="20"/>
  <c r="D935" i="20"/>
  <c r="D791" i="20"/>
  <c r="D679" i="20"/>
  <c r="D535" i="20"/>
  <c r="D423" i="20"/>
  <c r="D247" i="20"/>
  <c r="D87" i="20"/>
  <c r="D1271" i="20"/>
  <c r="D1143" i="20"/>
  <c r="D1015" i="20"/>
  <c r="D887" i="20"/>
  <c r="D743" i="20"/>
  <c r="D615" i="20"/>
  <c r="D487" i="20"/>
  <c r="D327" i="20"/>
  <c r="D375" i="20"/>
  <c r="D199" i="20"/>
  <c r="D1047" i="20"/>
  <c r="D727" i="20"/>
  <c r="D391" i="20"/>
  <c r="D1031" i="20"/>
  <c r="D663" i="20"/>
  <c r="D311" i="20"/>
  <c r="D1287" i="20"/>
  <c r="D919" i="20"/>
  <c r="D599" i="20"/>
  <c r="D215" i="20"/>
  <c r="D1255" i="20"/>
  <c r="D903" i="20"/>
  <c r="D519" i="20"/>
  <c r="D359" i="20"/>
  <c r="D1159" i="20"/>
  <c r="D871" i="20"/>
  <c r="D503" i="20"/>
  <c r="D151" i="20"/>
  <c r="D1207" i="20"/>
  <c r="D775" i="20"/>
  <c r="D551" i="20"/>
  <c r="D119" i="20"/>
  <c r="D759" i="20"/>
  <c r="D631" i="20"/>
  <c r="D407" i="20"/>
  <c r="D231" i="20"/>
  <c r="D183" i="20"/>
  <c r="D1303" i="20"/>
  <c r="D1127" i="20"/>
  <c r="D999" i="20"/>
  <c r="F70" i="20"/>
  <c r="J1169" i="20"/>
  <c r="J1170" i="20"/>
  <c r="J1166" i="20"/>
  <c r="J1162" i="20"/>
  <c r="J1158" i="20"/>
  <c r="J1168" i="20"/>
  <c r="J1164" i="20"/>
  <c r="J1160" i="20"/>
  <c r="J1156" i="20"/>
  <c r="J1167" i="20"/>
  <c r="J1163" i="20"/>
  <c r="J1171" i="20"/>
  <c r="J1165" i="20"/>
  <c r="J1161" i="20"/>
  <c r="J1159" i="20"/>
  <c r="J1157" i="20"/>
  <c r="J914" i="20"/>
  <c r="J910" i="20"/>
  <c r="J906" i="20"/>
  <c r="J902" i="20"/>
  <c r="J912" i="20"/>
  <c r="J908" i="20"/>
  <c r="J904" i="20"/>
  <c r="J900" i="20"/>
  <c r="J915" i="20"/>
  <c r="J905" i="20"/>
  <c r="J901" i="20"/>
  <c r="J913" i="20"/>
  <c r="J903" i="20"/>
  <c r="J909" i="20"/>
  <c r="J911" i="20"/>
  <c r="J907" i="20"/>
  <c r="J653" i="20"/>
  <c r="J654" i="20"/>
  <c r="J646" i="20"/>
  <c r="J656" i="20"/>
  <c r="J648" i="20"/>
  <c r="J657" i="20"/>
  <c r="J649" i="20"/>
  <c r="J658" i="20"/>
  <c r="J650" i="20"/>
  <c r="J659" i="20"/>
  <c r="J652" i="20"/>
  <c r="J644" i="20"/>
  <c r="J651" i="20"/>
  <c r="J645" i="20"/>
  <c r="J655" i="20"/>
  <c r="J647" i="20"/>
  <c r="J402" i="20"/>
  <c r="J394" i="20"/>
  <c r="J403" i="20"/>
  <c r="J395" i="20"/>
  <c r="J396" i="20"/>
  <c r="J388" i="20"/>
  <c r="J397" i="20"/>
  <c r="J389" i="20"/>
  <c r="J398" i="20"/>
  <c r="J390" i="20"/>
  <c r="J399" i="20"/>
  <c r="J391" i="20"/>
  <c r="J400" i="20"/>
  <c r="J392" i="20"/>
  <c r="J401" i="20"/>
  <c r="J393" i="20"/>
  <c r="J133" i="20"/>
  <c r="J147" i="20"/>
  <c r="J144" i="20"/>
  <c r="J141" i="20"/>
  <c r="J138" i="20"/>
  <c r="J135" i="20"/>
  <c r="J132" i="20"/>
  <c r="J146" i="20"/>
  <c r="J143" i="20"/>
  <c r="J140" i="20"/>
  <c r="J137" i="20"/>
  <c r="J134" i="20"/>
  <c r="J145" i="20"/>
  <c r="J142" i="20"/>
  <c r="J139" i="20"/>
  <c r="J136" i="20"/>
  <c r="M597" i="20"/>
  <c r="N597" i="20"/>
  <c r="H852" i="20"/>
  <c r="I852" i="20" s="1"/>
  <c r="H342" i="20"/>
  <c r="I342" i="20" s="1"/>
  <c r="O70" i="20"/>
  <c r="N100" i="20"/>
  <c r="O100" i="20" s="1"/>
  <c r="P100" i="20" s="1"/>
  <c r="M100" i="20"/>
  <c r="N868" i="20"/>
  <c r="O868" i="20" s="1"/>
  <c r="P868" i="20" s="1"/>
  <c r="M868" i="20"/>
  <c r="Y94" i="20"/>
  <c r="N852" i="20"/>
  <c r="M852" i="20"/>
  <c r="N357" i="20"/>
  <c r="M357" i="20"/>
  <c r="N612" i="20"/>
  <c r="M612" i="20"/>
  <c r="H357" i="20"/>
  <c r="I357" i="20" s="1"/>
  <c r="L38" i="20"/>
  <c r="O37" i="20"/>
  <c r="O36" i="20"/>
  <c r="O35" i="20"/>
  <c r="N341" i="20"/>
  <c r="O341" i="20" s="1"/>
  <c r="P341" i="20" s="1"/>
  <c r="M341" i="20"/>
  <c r="N596" i="20"/>
  <c r="M596" i="20"/>
  <c r="H597" i="20"/>
  <c r="I597" i="20" s="1"/>
  <c r="O71" i="20"/>
  <c r="H614" i="20"/>
  <c r="I614" i="20" s="1"/>
  <c r="H85" i="20"/>
  <c r="H42" i="20"/>
  <c r="H41" i="20"/>
  <c r="H40" i="20"/>
  <c r="I84" i="20"/>
  <c r="N356" i="20"/>
  <c r="M356" i="20"/>
  <c r="H612" i="20"/>
  <c r="I612" i="20" s="1"/>
  <c r="E41" i="20"/>
  <c r="N84" i="20"/>
  <c r="M84" i="20"/>
  <c r="P82" i="20"/>
  <c r="N340" i="20"/>
  <c r="M340" i="20"/>
  <c r="D54" i="20"/>
  <c r="H853" i="20"/>
  <c r="I853" i="20" s="1"/>
  <c r="J1155" i="20"/>
  <c r="J1150" i="20"/>
  <c r="J1146" i="20"/>
  <c r="J1142" i="20"/>
  <c r="J1151" i="20"/>
  <c r="J1147" i="20"/>
  <c r="J1143" i="20"/>
  <c r="J1154" i="20"/>
  <c r="J1152" i="20"/>
  <c r="J1148" i="20"/>
  <c r="J1144" i="20"/>
  <c r="J1140" i="20"/>
  <c r="J1149" i="20"/>
  <c r="J1145" i="20"/>
  <c r="J1141" i="20"/>
  <c r="J1153" i="20"/>
  <c r="J898" i="20"/>
  <c r="J893" i="20"/>
  <c r="J885" i="20"/>
  <c r="J886" i="20"/>
  <c r="J894" i="20"/>
  <c r="J887" i="20"/>
  <c r="J897" i="20"/>
  <c r="J888" i="20"/>
  <c r="J895" i="20"/>
  <c r="J889" i="20"/>
  <c r="J890" i="20"/>
  <c r="J899" i="20"/>
  <c r="J896" i="20"/>
  <c r="J891" i="20"/>
  <c r="J884" i="20"/>
  <c r="J892" i="20"/>
  <c r="J638" i="20"/>
  <c r="J640" i="20"/>
  <c r="J632" i="20"/>
  <c r="J642" i="20"/>
  <c r="J636" i="20"/>
  <c r="J635" i="20"/>
  <c r="J634" i="20"/>
  <c r="J628" i="20"/>
  <c r="J629" i="20"/>
  <c r="J633" i="20"/>
  <c r="J630" i="20"/>
  <c r="J639" i="20"/>
  <c r="J637" i="20"/>
  <c r="J641" i="20"/>
  <c r="J631" i="20"/>
  <c r="J643" i="20"/>
  <c r="J386" i="20"/>
  <c r="J387" i="20"/>
  <c r="J384" i="20"/>
  <c r="J375" i="20"/>
  <c r="J385" i="20"/>
  <c r="J376" i="20"/>
  <c r="J383" i="20"/>
  <c r="J377" i="20"/>
  <c r="J378" i="20"/>
  <c r="J379" i="20"/>
  <c r="J380" i="20"/>
  <c r="J372" i="20"/>
  <c r="J381" i="20"/>
  <c r="J373" i="20"/>
  <c r="J382" i="20"/>
  <c r="J374" i="20"/>
  <c r="J130" i="20"/>
  <c r="J127" i="20"/>
  <c r="J124" i="20"/>
  <c r="J121" i="20"/>
  <c r="J118" i="20"/>
  <c r="J129" i="20"/>
  <c r="J126" i="20"/>
  <c r="J123" i="20"/>
  <c r="J120" i="20"/>
  <c r="J117" i="20"/>
  <c r="J131" i="20"/>
  <c r="J128" i="20"/>
  <c r="J125" i="20"/>
  <c r="J122" i="20"/>
  <c r="J119" i="20"/>
  <c r="J116" i="20"/>
  <c r="K54" i="20"/>
  <c r="N85" i="20"/>
  <c r="M85" i="20"/>
  <c r="N869" i="20"/>
  <c r="M869" i="20"/>
  <c r="H1125" i="20"/>
  <c r="I1125" i="20" s="1"/>
  <c r="N69" i="20"/>
  <c r="N853" i="20"/>
  <c r="O853" i="20" s="1"/>
  <c r="P853" i="20" s="1"/>
  <c r="M853" i="20"/>
  <c r="H1108" i="20"/>
  <c r="I1108" i="20" s="1"/>
  <c r="M70" i="20"/>
  <c r="N101" i="20"/>
  <c r="M101" i="20"/>
  <c r="K1350" i="20"/>
  <c r="K1334" i="20"/>
  <c r="K1318" i="20"/>
  <c r="K1302" i="20"/>
  <c r="K1286" i="20"/>
  <c r="K1270" i="20"/>
  <c r="K1254" i="20"/>
  <c r="K1222" i="20"/>
  <c r="K1206" i="20"/>
  <c r="K1190" i="20"/>
  <c r="K1174" i="20"/>
  <c r="K1238" i="20"/>
  <c r="K1158" i="20"/>
  <c r="K1126" i="20"/>
  <c r="K1110" i="20"/>
  <c r="K1142" i="20"/>
  <c r="K1078" i="20"/>
  <c r="K1062" i="20"/>
  <c r="K1046" i="20"/>
  <c r="K1030" i="20"/>
  <c r="K1014" i="20"/>
  <c r="K998" i="20"/>
  <c r="K1094" i="20"/>
  <c r="K982" i="20"/>
  <c r="K966" i="20"/>
  <c r="K950" i="20"/>
  <c r="K934" i="20"/>
  <c r="K918" i="20"/>
  <c r="K886" i="20"/>
  <c r="K870" i="20"/>
  <c r="M870" i="20" s="1"/>
  <c r="K854" i="20"/>
  <c r="N854" i="20" s="1"/>
  <c r="K838" i="20"/>
  <c r="K902" i="20"/>
  <c r="K822" i="20"/>
  <c r="K790" i="20"/>
  <c r="K774" i="20"/>
  <c r="K758" i="20"/>
  <c r="K742" i="20"/>
  <c r="K726" i="20"/>
  <c r="K806" i="20"/>
  <c r="K710" i="20"/>
  <c r="K694" i="20"/>
  <c r="K678" i="20"/>
  <c r="K662" i="20"/>
  <c r="K646" i="20"/>
  <c r="K630" i="20"/>
  <c r="K614" i="20"/>
  <c r="N614" i="20" s="1"/>
  <c r="K598" i="20"/>
  <c r="N598" i="20" s="1"/>
  <c r="K582" i="20"/>
  <c r="K566" i="20"/>
  <c r="K534" i="20"/>
  <c r="K518" i="20"/>
  <c r="K502" i="20"/>
  <c r="K486" i="20"/>
  <c r="K550" i="20"/>
  <c r="K454" i="20"/>
  <c r="K438" i="20"/>
  <c r="K422" i="20"/>
  <c r="K406" i="20"/>
  <c r="K390" i="20"/>
  <c r="K470" i="20"/>
  <c r="K326" i="20"/>
  <c r="K310" i="20"/>
  <c r="K294" i="20"/>
  <c r="K278" i="20"/>
  <c r="K262" i="20"/>
  <c r="K246" i="20"/>
  <c r="K230" i="20"/>
  <c r="K214" i="20"/>
  <c r="K374" i="20"/>
  <c r="K358" i="20"/>
  <c r="N358" i="20" s="1"/>
  <c r="K342" i="20"/>
  <c r="N342" i="20" s="1"/>
  <c r="K150" i="20"/>
  <c r="K118" i="20"/>
  <c r="K134" i="20"/>
  <c r="K102" i="20"/>
  <c r="N102" i="20" s="1"/>
  <c r="K86" i="20"/>
  <c r="N86" i="20" s="1"/>
  <c r="K198" i="20"/>
  <c r="K182" i="20"/>
  <c r="K166" i="20"/>
  <c r="M613" i="20"/>
  <c r="N613" i="20"/>
  <c r="O613" i="20" s="1"/>
  <c r="P613" i="20" s="1"/>
  <c r="C1199" i="20" l="1"/>
  <c r="C1189" i="20"/>
  <c r="C947" i="20"/>
  <c r="C933" i="20"/>
  <c r="C688" i="20"/>
  <c r="C684" i="20"/>
  <c r="C429" i="20"/>
  <c r="C433" i="20"/>
  <c r="C179" i="20"/>
  <c r="C175" i="20"/>
  <c r="C1195" i="20"/>
  <c r="C1193" i="20"/>
  <c r="C943" i="20"/>
  <c r="C937" i="20"/>
  <c r="C680" i="20"/>
  <c r="C676" i="20"/>
  <c r="C421" i="20"/>
  <c r="C425" i="20"/>
  <c r="C171" i="20"/>
  <c r="C167" i="20"/>
  <c r="C1191" i="20"/>
  <c r="C1197" i="20"/>
  <c r="C939" i="20"/>
  <c r="C941" i="20"/>
  <c r="C689" i="20"/>
  <c r="C685" i="20"/>
  <c r="C430" i="20"/>
  <c r="C434" i="20"/>
  <c r="C172" i="20"/>
  <c r="C176" i="20"/>
  <c r="C1203" i="20"/>
  <c r="C1201" i="20"/>
  <c r="C935" i="20"/>
  <c r="C945" i="20"/>
  <c r="C681" i="20"/>
  <c r="C677" i="20"/>
  <c r="C422" i="20"/>
  <c r="C426" i="20"/>
  <c r="C164" i="20"/>
  <c r="C168" i="20"/>
  <c r="C1194" i="20"/>
  <c r="C1192" i="20"/>
  <c r="C938" i="20"/>
  <c r="C936" i="20"/>
  <c r="C687" i="20"/>
  <c r="C691" i="20"/>
  <c r="C428" i="20"/>
  <c r="C432" i="20"/>
  <c r="C178" i="20"/>
  <c r="C174" i="20"/>
  <c r="C942" i="20"/>
  <c r="C690" i="20"/>
  <c r="C424" i="20"/>
  <c r="C1202" i="20"/>
  <c r="C934" i="20"/>
  <c r="C682" i="20"/>
  <c r="C177" i="20"/>
  <c r="C1190" i="20"/>
  <c r="C940" i="20"/>
  <c r="C435" i="20"/>
  <c r="C170" i="20"/>
  <c r="C1200" i="20"/>
  <c r="C932" i="20"/>
  <c r="C427" i="20"/>
  <c r="C173" i="20"/>
  <c r="C1196" i="20"/>
  <c r="C686" i="20"/>
  <c r="C420" i="20"/>
  <c r="C165" i="20"/>
  <c r="C1188" i="20"/>
  <c r="C678" i="20"/>
  <c r="C431" i="20"/>
  <c r="C166" i="20"/>
  <c r="C1198" i="20"/>
  <c r="C946" i="20"/>
  <c r="C944" i="20"/>
  <c r="C679" i="20"/>
  <c r="C683" i="20"/>
  <c r="C423" i="20"/>
  <c r="C169" i="20"/>
  <c r="C1182" i="20"/>
  <c r="C1187" i="20"/>
  <c r="C1177" i="20"/>
  <c r="C931" i="20"/>
  <c r="C925" i="20"/>
  <c r="C672" i="20"/>
  <c r="C668" i="20"/>
  <c r="C413" i="20"/>
  <c r="C417" i="20"/>
  <c r="C155" i="20"/>
  <c r="C148" i="20"/>
  <c r="C1183" i="20"/>
  <c r="C1173" i="20"/>
  <c r="C927" i="20"/>
  <c r="C917" i="20"/>
  <c r="C664" i="20"/>
  <c r="C660" i="20"/>
  <c r="C405" i="20"/>
  <c r="C409" i="20"/>
  <c r="C152" i="20"/>
  <c r="C162" i="20"/>
  <c r="C1179" i="20"/>
  <c r="C1181" i="20"/>
  <c r="C923" i="20"/>
  <c r="C929" i="20"/>
  <c r="C673" i="20"/>
  <c r="C669" i="20"/>
  <c r="C414" i="20"/>
  <c r="C418" i="20"/>
  <c r="C149" i="20"/>
  <c r="C159" i="20"/>
  <c r="C1175" i="20"/>
  <c r="C1185" i="20"/>
  <c r="C919" i="20"/>
  <c r="C921" i="20"/>
  <c r="C665" i="20"/>
  <c r="C661" i="20"/>
  <c r="C406" i="20"/>
  <c r="C410" i="20"/>
  <c r="C160" i="20"/>
  <c r="C156" i="20"/>
  <c r="C1178" i="20"/>
  <c r="C1176" i="20"/>
  <c r="C922" i="20"/>
  <c r="C920" i="20"/>
  <c r="C671" i="20"/>
  <c r="C675" i="20"/>
  <c r="C412" i="20"/>
  <c r="C416" i="20"/>
  <c r="C161" i="20"/>
  <c r="C154" i="20"/>
  <c r="C1172" i="20"/>
  <c r="C662" i="20"/>
  <c r="C415" i="20"/>
  <c r="C151" i="20"/>
  <c r="C930" i="20"/>
  <c r="C663" i="20"/>
  <c r="C407" i="20"/>
  <c r="C918" i="20"/>
  <c r="C666" i="20"/>
  <c r="C153" i="20"/>
  <c r="C1186" i="20"/>
  <c r="C928" i="20"/>
  <c r="C667" i="20"/>
  <c r="C150" i="20"/>
  <c r="C1174" i="20"/>
  <c r="C924" i="20"/>
  <c r="C419" i="20"/>
  <c r="C158" i="20"/>
  <c r="C1184" i="20"/>
  <c r="C916" i="20"/>
  <c r="C411" i="20"/>
  <c r="C163" i="20"/>
  <c r="C157" i="20"/>
  <c r="C1180" i="20"/>
  <c r="C926" i="20"/>
  <c r="C670" i="20"/>
  <c r="C674" i="20"/>
  <c r="C404" i="20"/>
  <c r="C408" i="20"/>
  <c r="H73" i="20"/>
  <c r="O869" i="20"/>
  <c r="P869" i="20" s="1"/>
  <c r="O356" i="20"/>
  <c r="P356" i="20" s="1"/>
  <c r="O596" i="20"/>
  <c r="P596" i="20" s="1"/>
  <c r="O852" i="20"/>
  <c r="P852" i="20" s="1"/>
  <c r="G884" i="20"/>
  <c r="F884" i="20"/>
  <c r="G121" i="20"/>
  <c r="G374" i="20"/>
  <c r="F374" i="20"/>
  <c r="G116" i="20"/>
  <c r="H116" i="20" s="1"/>
  <c r="I116" i="20" s="1"/>
  <c r="F116" i="20"/>
  <c r="G1141" i="20"/>
  <c r="H1141" i="20" s="1"/>
  <c r="I1141" i="20" s="1"/>
  <c r="F1141" i="20"/>
  <c r="H77" i="20"/>
  <c r="F117" i="20"/>
  <c r="G117" i="20"/>
  <c r="O101" i="20"/>
  <c r="P101" i="20" s="1"/>
  <c r="M614" i="20"/>
  <c r="O614" i="20" s="1"/>
  <c r="P614" i="20" s="1"/>
  <c r="G855" i="20"/>
  <c r="F855" i="20"/>
  <c r="G104" i="20"/>
  <c r="H104" i="20" s="1"/>
  <c r="I104" i="20" s="1"/>
  <c r="F104" i="20"/>
  <c r="F616" i="20"/>
  <c r="G616" i="20"/>
  <c r="G372" i="20"/>
  <c r="F372" i="20"/>
  <c r="G120" i="20"/>
  <c r="F120" i="20"/>
  <c r="F1143" i="20"/>
  <c r="G1143" i="20"/>
  <c r="H1143" i="20" s="1"/>
  <c r="I1143" i="20" s="1"/>
  <c r="G887" i="20"/>
  <c r="F887" i="20"/>
  <c r="G103" i="20"/>
  <c r="H103" i="20" s="1"/>
  <c r="I103" i="20" s="1"/>
  <c r="F103" i="20"/>
  <c r="G599" i="20"/>
  <c r="F599" i="20"/>
  <c r="G360" i="20"/>
  <c r="H360" i="20" s="1"/>
  <c r="I360" i="20" s="1"/>
  <c r="F360" i="20"/>
  <c r="G1144" i="20"/>
  <c r="H1144" i="20" s="1"/>
  <c r="I1144" i="20" s="1"/>
  <c r="F1144" i="20"/>
  <c r="F634" i="20"/>
  <c r="F119" i="20"/>
  <c r="G119" i="20"/>
  <c r="G871" i="20"/>
  <c r="F871" i="20"/>
  <c r="G856" i="20"/>
  <c r="F856" i="20"/>
  <c r="G872" i="20"/>
  <c r="H872" i="20" s="1"/>
  <c r="I872" i="20" s="1"/>
  <c r="F872" i="20"/>
  <c r="G375" i="20"/>
  <c r="F375" i="20"/>
  <c r="F378" i="20"/>
  <c r="H74" i="20"/>
  <c r="F615" i="20"/>
  <c r="G615" i="20"/>
  <c r="G888" i="20"/>
  <c r="F888" i="20"/>
  <c r="M358" i="20"/>
  <c r="O340" i="20"/>
  <c r="P340" i="20" s="1"/>
  <c r="O612" i="20"/>
  <c r="P612" i="20" s="1"/>
  <c r="F343" i="20"/>
  <c r="G343" i="20"/>
  <c r="H343" i="20" s="1"/>
  <c r="I343" i="20" s="1"/>
  <c r="G1112" i="20"/>
  <c r="H1112" i="20" s="1"/>
  <c r="I1112" i="20" s="1"/>
  <c r="F1112" i="20"/>
  <c r="G886" i="20"/>
  <c r="F886" i="20"/>
  <c r="G631" i="20"/>
  <c r="H631" i="20" s="1"/>
  <c r="I631" i="20" s="1"/>
  <c r="F631" i="20"/>
  <c r="F118" i="20"/>
  <c r="G118" i="20"/>
  <c r="H118" i="20" s="1"/>
  <c r="I118" i="20" s="1"/>
  <c r="F373" i="20"/>
  <c r="G373" i="20"/>
  <c r="G122" i="20"/>
  <c r="F122" i="20"/>
  <c r="D1306" i="20"/>
  <c r="D1210" i="20"/>
  <c r="D1050" i="20"/>
  <c r="D906" i="20"/>
  <c r="D794" i="20"/>
  <c r="D650" i="20"/>
  <c r="D538" i="20"/>
  <c r="D410" i="20"/>
  <c r="D282" i="20"/>
  <c r="D138" i="20"/>
  <c r="D1290" i="20"/>
  <c r="D1162" i="20"/>
  <c r="D1034" i="20"/>
  <c r="D890" i="20"/>
  <c r="F890" i="20" s="1"/>
  <c r="D778" i="20"/>
  <c r="D1242" i="20"/>
  <c r="D1130" i="20"/>
  <c r="D1002" i="20"/>
  <c r="D858" i="20"/>
  <c r="D746" i="20"/>
  <c r="D570" i="20"/>
  <c r="D490" i="20"/>
  <c r="D362" i="20"/>
  <c r="D234" i="20"/>
  <c r="D154" i="20"/>
  <c r="D1226" i="20"/>
  <c r="D1114" i="20"/>
  <c r="D970" i="20"/>
  <c r="D842" i="20"/>
  <c r="D730" i="20"/>
  <c r="D618" i="20"/>
  <c r="D474" i="20"/>
  <c r="D346" i="20"/>
  <c r="D218" i="20"/>
  <c r="D122" i="20"/>
  <c r="D1354" i="20"/>
  <c r="D1258" i="20"/>
  <c r="D1098" i="20"/>
  <c r="D954" i="20"/>
  <c r="D922" i="20"/>
  <c r="D1338" i="20"/>
  <c r="D1194" i="20"/>
  <c r="D1082" i="20"/>
  <c r="D938" i="20"/>
  <c r="D826" i="20"/>
  <c r="D682" i="20"/>
  <c r="D586" i="20"/>
  <c r="D442" i="20"/>
  <c r="D314" i="20"/>
  <c r="D186" i="20"/>
  <c r="D874" i="20"/>
  <c r="D554" i="20"/>
  <c r="D298" i="20"/>
  <c r="D1322" i="20"/>
  <c r="D810" i="20"/>
  <c r="D522" i="20"/>
  <c r="D266" i="20"/>
  <c r="D1274" i="20"/>
  <c r="D762" i="20"/>
  <c r="D506" i="20"/>
  <c r="D250" i="20"/>
  <c r="D1178" i="20"/>
  <c r="D698" i="20"/>
  <c r="D458" i="20"/>
  <c r="D202" i="20"/>
  <c r="D1146" i="20"/>
  <c r="D666" i="20"/>
  <c r="D426" i="20"/>
  <c r="D170" i="20"/>
  <c r="D1066" i="20"/>
  <c r="D634" i="20"/>
  <c r="G634" i="20" s="1"/>
  <c r="H634" i="20" s="1"/>
  <c r="I634" i="20" s="1"/>
  <c r="D394" i="20"/>
  <c r="D106" i="20"/>
  <c r="D1018" i="20"/>
  <c r="D714" i="20"/>
  <c r="D378" i="20"/>
  <c r="G378" i="20" s="1"/>
  <c r="H378" i="20" s="1"/>
  <c r="I378" i="20" s="1"/>
  <c r="D90" i="20"/>
  <c r="D330" i="20"/>
  <c r="D602" i="20"/>
  <c r="D986" i="20"/>
  <c r="F359" i="20"/>
  <c r="G359" i="20"/>
  <c r="H359" i="20" s="1"/>
  <c r="I359" i="20" s="1"/>
  <c r="G87" i="20"/>
  <c r="F87" i="20"/>
  <c r="G88" i="20"/>
  <c r="H88" i="20" s="1"/>
  <c r="I88" i="20" s="1"/>
  <c r="F88" i="20"/>
  <c r="F1128" i="20"/>
  <c r="G1128" i="20"/>
  <c r="H1128" i="20" s="1"/>
  <c r="I1128" i="20" s="1"/>
  <c r="G1142" i="20"/>
  <c r="H1142" i="20" s="1"/>
  <c r="I1142" i="20" s="1"/>
  <c r="F1142" i="20"/>
  <c r="G890" i="20"/>
  <c r="F632" i="20"/>
  <c r="G632" i="20"/>
  <c r="H632" i="20" s="1"/>
  <c r="I632" i="20" s="1"/>
  <c r="C1166" i="20"/>
  <c r="C1169" i="20"/>
  <c r="C915" i="20"/>
  <c r="C908" i="20"/>
  <c r="C655" i="20"/>
  <c r="C651" i="20"/>
  <c r="C395" i="20"/>
  <c r="C391" i="20"/>
  <c r="C144" i="20"/>
  <c r="C137" i="20"/>
  <c r="C1171" i="20"/>
  <c r="C1156" i="20"/>
  <c r="C911" i="20"/>
  <c r="C906" i="20"/>
  <c r="C647" i="20"/>
  <c r="C653" i="20"/>
  <c r="C396" i="20"/>
  <c r="C400" i="20"/>
  <c r="C141" i="20"/>
  <c r="C134" i="20"/>
  <c r="C1167" i="20"/>
  <c r="C1164" i="20"/>
  <c r="C907" i="20"/>
  <c r="C905" i="20"/>
  <c r="C656" i="20"/>
  <c r="C645" i="20"/>
  <c r="C388" i="20"/>
  <c r="C392" i="20"/>
  <c r="C138" i="20"/>
  <c r="C145" i="20"/>
  <c r="C1159" i="20"/>
  <c r="C1162" i="20"/>
  <c r="C910" i="20"/>
  <c r="C913" i="20"/>
  <c r="C649" i="20"/>
  <c r="C644" i="20"/>
  <c r="C389" i="20"/>
  <c r="C393" i="20"/>
  <c r="C132" i="20"/>
  <c r="C139" i="20"/>
  <c r="C1168" i="20"/>
  <c r="C1161" i="20"/>
  <c r="C909" i="20"/>
  <c r="C901" i="20"/>
  <c r="C658" i="20"/>
  <c r="C646" i="20"/>
  <c r="C398" i="20"/>
  <c r="C402" i="20"/>
  <c r="C146" i="20"/>
  <c r="C136" i="20"/>
  <c r="C1158" i="20"/>
  <c r="C1160" i="20"/>
  <c r="C903" i="20"/>
  <c r="C904" i="20"/>
  <c r="C650" i="20"/>
  <c r="C652" i="20"/>
  <c r="C390" i="20"/>
  <c r="C394" i="20"/>
  <c r="C143" i="20"/>
  <c r="C133" i="20"/>
  <c r="C902" i="20"/>
  <c r="C401" i="20"/>
  <c r="C1170" i="20"/>
  <c r="C654" i="20"/>
  <c r="C147" i="20"/>
  <c r="C1163" i="20"/>
  <c r="C657" i="20"/>
  <c r="C135" i="20"/>
  <c r="C1157" i="20"/>
  <c r="C659" i="20"/>
  <c r="C140" i="20"/>
  <c r="C912" i="20"/>
  <c r="C397" i="20"/>
  <c r="C648" i="20"/>
  <c r="C403" i="20"/>
  <c r="C142" i="20"/>
  <c r="C1165" i="20"/>
  <c r="C914" i="20"/>
  <c r="C900" i="20"/>
  <c r="C399" i="20"/>
  <c r="F72" i="20"/>
  <c r="H75" i="20"/>
  <c r="H76" i="20" s="1"/>
  <c r="G629" i="20"/>
  <c r="F629" i="20"/>
  <c r="G1140" i="20"/>
  <c r="F1140" i="20"/>
  <c r="G885" i="20"/>
  <c r="H885" i="20" s="1"/>
  <c r="I885" i="20" s="1"/>
  <c r="F885" i="20"/>
  <c r="F376" i="20"/>
  <c r="G376" i="20"/>
  <c r="H376" i="20" s="1"/>
  <c r="I376" i="20" s="1"/>
  <c r="O357" i="20"/>
  <c r="P357" i="20" s="1"/>
  <c r="G1127" i="20"/>
  <c r="F1127" i="20"/>
  <c r="G1111" i="20"/>
  <c r="H1111" i="20" s="1"/>
  <c r="I1111" i="20" s="1"/>
  <c r="F1111" i="20"/>
  <c r="F600" i="20"/>
  <c r="G600" i="20"/>
  <c r="H600" i="20" s="1"/>
  <c r="I600" i="20" s="1"/>
  <c r="F344" i="20"/>
  <c r="G344" i="20"/>
  <c r="G628" i="20"/>
  <c r="F628" i="20"/>
  <c r="G1146" i="20"/>
  <c r="F1146" i="20"/>
  <c r="G630" i="20"/>
  <c r="F630" i="20"/>
  <c r="D1305" i="20"/>
  <c r="D1177" i="20"/>
  <c r="D1049" i="20"/>
  <c r="D921" i="20"/>
  <c r="D777" i="20"/>
  <c r="D665" i="20"/>
  <c r="D537" i="20"/>
  <c r="D393" i="20"/>
  <c r="D281" i="20"/>
  <c r="D201" i="20"/>
  <c r="D1289" i="20"/>
  <c r="D1161" i="20"/>
  <c r="D1033" i="20"/>
  <c r="D905" i="20"/>
  <c r="D761" i="20"/>
  <c r="D633" i="20"/>
  <c r="F633" i="20" s="1"/>
  <c r="D521" i="20"/>
  <c r="D473" i="20"/>
  <c r="D265" i="20"/>
  <c r="D185" i="20"/>
  <c r="D1257" i="20"/>
  <c r="D1129" i="20"/>
  <c r="D1001" i="20"/>
  <c r="D873" i="20"/>
  <c r="D729" i="20"/>
  <c r="D617" i="20"/>
  <c r="D489" i="20"/>
  <c r="D361" i="20"/>
  <c r="D233" i="20"/>
  <c r="D153" i="20"/>
  <c r="D1241" i="20"/>
  <c r="D1113" i="20"/>
  <c r="D985" i="20"/>
  <c r="D857" i="20"/>
  <c r="D793" i="20"/>
  <c r="D601" i="20"/>
  <c r="D457" i="20"/>
  <c r="D345" i="20"/>
  <c r="D217" i="20"/>
  <c r="D121" i="20"/>
  <c r="F121" i="20" s="1"/>
  <c r="D1353" i="20"/>
  <c r="D1225" i="20"/>
  <c r="D1097" i="20"/>
  <c r="D969" i="20"/>
  <c r="D841" i="20"/>
  <c r="D713" i="20"/>
  <c r="D585" i="20"/>
  <c r="D441" i="20"/>
  <c r="D329" i="20"/>
  <c r="D137" i="20"/>
  <c r="D1337" i="20"/>
  <c r="D1209" i="20"/>
  <c r="D1081" i="20"/>
  <c r="D953" i="20"/>
  <c r="D825" i="20"/>
  <c r="D697" i="20"/>
  <c r="D569" i="20"/>
  <c r="D425" i="20"/>
  <c r="D313" i="20"/>
  <c r="D105" i="20"/>
  <c r="D1145" i="20"/>
  <c r="F1145" i="20" s="1"/>
  <c r="D649" i="20"/>
  <c r="D169" i="20"/>
  <c r="D1065" i="20"/>
  <c r="D553" i="20"/>
  <c r="D1017" i="20"/>
  <c r="D505" i="20"/>
  <c r="D937" i="20"/>
  <c r="D409" i="20"/>
  <c r="D889" i="20"/>
  <c r="F889" i="20" s="1"/>
  <c r="D377" i="20"/>
  <c r="G377" i="20" s="1"/>
  <c r="D1321" i="20"/>
  <c r="D809" i="20"/>
  <c r="D297" i="20"/>
  <c r="D1273" i="20"/>
  <c r="D745" i="20"/>
  <c r="D249" i="20"/>
  <c r="D1193" i="20"/>
  <c r="D681" i="20"/>
  <c r="D89" i="20"/>
  <c r="G73" i="20"/>
  <c r="M629" i="20"/>
  <c r="N629" i="20"/>
  <c r="N870" i="20"/>
  <c r="O870" i="20" s="1"/>
  <c r="P870" i="20" s="1"/>
  <c r="J1185" i="20"/>
  <c r="J1181" i="20"/>
  <c r="J1177" i="20"/>
  <c r="J1173" i="20"/>
  <c r="J1186" i="20"/>
  <c r="J1182" i="20"/>
  <c r="J1178" i="20"/>
  <c r="J1174" i="20"/>
  <c r="J1187" i="20"/>
  <c r="J1183" i="20"/>
  <c r="J1179" i="20"/>
  <c r="J1175" i="20"/>
  <c r="J1184" i="20"/>
  <c r="J1180" i="20"/>
  <c r="J1176" i="20"/>
  <c r="J1172" i="20"/>
  <c r="J929" i="20"/>
  <c r="J925" i="20"/>
  <c r="J930" i="20"/>
  <c r="J926" i="20"/>
  <c r="J922" i="20"/>
  <c r="J918" i="20"/>
  <c r="J931" i="20"/>
  <c r="J927" i="20"/>
  <c r="J923" i="20"/>
  <c r="J919" i="20"/>
  <c r="J928" i="20"/>
  <c r="J924" i="20"/>
  <c r="J920" i="20"/>
  <c r="J916" i="20"/>
  <c r="J921" i="20"/>
  <c r="J917" i="20"/>
  <c r="J669" i="20"/>
  <c r="J661" i="20"/>
  <c r="J670" i="20"/>
  <c r="J662" i="20"/>
  <c r="J671" i="20"/>
  <c r="J663" i="20"/>
  <c r="J672" i="20"/>
  <c r="J664" i="20"/>
  <c r="J673" i="20"/>
  <c r="J665" i="20"/>
  <c r="J674" i="20"/>
  <c r="J666" i="20"/>
  <c r="J675" i="20"/>
  <c r="J667" i="20"/>
  <c r="J668" i="20"/>
  <c r="J660" i="20"/>
  <c r="J418" i="20"/>
  <c r="J410" i="20"/>
  <c r="J419" i="20"/>
  <c r="J411" i="20"/>
  <c r="J412" i="20"/>
  <c r="J404" i="20"/>
  <c r="J413" i="20"/>
  <c r="J405" i="20"/>
  <c r="J414" i="20"/>
  <c r="J406" i="20"/>
  <c r="J415" i="20"/>
  <c r="J407" i="20"/>
  <c r="J416" i="20"/>
  <c r="J408" i="20"/>
  <c r="J417" i="20"/>
  <c r="J409" i="20"/>
  <c r="J162" i="20"/>
  <c r="J159" i="20"/>
  <c r="J156" i="20"/>
  <c r="J153" i="20"/>
  <c r="J150" i="20"/>
  <c r="J161" i="20"/>
  <c r="J158" i="20"/>
  <c r="J155" i="20"/>
  <c r="J152" i="20"/>
  <c r="J149" i="20"/>
  <c r="J160" i="20"/>
  <c r="J163" i="20"/>
  <c r="J157" i="20"/>
  <c r="J154" i="20"/>
  <c r="J151" i="20"/>
  <c r="J148" i="20"/>
  <c r="M598" i="20"/>
  <c r="O598" i="20" s="1"/>
  <c r="P598" i="20" s="1"/>
  <c r="K1351" i="20"/>
  <c r="K1335" i="20"/>
  <c r="K1319" i="20"/>
  <c r="K1271" i="20"/>
  <c r="K1255" i="20"/>
  <c r="K1239" i="20"/>
  <c r="K1287" i="20"/>
  <c r="K1223" i="20"/>
  <c r="K1207" i="20"/>
  <c r="K1303" i="20"/>
  <c r="K1191" i="20"/>
  <c r="K1175" i="20"/>
  <c r="K1159" i="20"/>
  <c r="K1143" i="20"/>
  <c r="K1127" i="20"/>
  <c r="K1111" i="20"/>
  <c r="K1095" i="20"/>
  <c r="K1079" i="20"/>
  <c r="K1063" i="20"/>
  <c r="K983" i="20"/>
  <c r="K1031" i="20"/>
  <c r="K999" i="20"/>
  <c r="K967" i="20"/>
  <c r="K951" i="20"/>
  <c r="K935" i="20"/>
  <c r="K919" i="20"/>
  <c r="K1047" i="20"/>
  <c r="K1015" i="20"/>
  <c r="K887" i="20"/>
  <c r="K871" i="20"/>
  <c r="K855" i="20"/>
  <c r="K839" i="20"/>
  <c r="K903" i="20"/>
  <c r="K823" i="20"/>
  <c r="K807" i="20"/>
  <c r="K791" i="20"/>
  <c r="K775" i="20"/>
  <c r="K759" i="20"/>
  <c r="K743" i="20"/>
  <c r="K695" i="20"/>
  <c r="K679" i="20"/>
  <c r="K663" i="20"/>
  <c r="K647" i="20"/>
  <c r="N647" i="20" s="1"/>
  <c r="K711" i="20"/>
  <c r="K727" i="20"/>
  <c r="K615" i="20"/>
  <c r="K599" i="20"/>
  <c r="K583" i="20"/>
  <c r="K631" i="20"/>
  <c r="K567" i="20"/>
  <c r="K535" i="20"/>
  <c r="K519" i="20"/>
  <c r="K503" i="20"/>
  <c r="K487" i="20"/>
  <c r="K471" i="20"/>
  <c r="K551" i="20"/>
  <c r="K455" i="20"/>
  <c r="K439" i="20"/>
  <c r="K423" i="20"/>
  <c r="K407" i="20"/>
  <c r="K391" i="20"/>
  <c r="K327" i="20"/>
  <c r="K311" i="20"/>
  <c r="K295" i="20"/>
  <c r="K279" i="20"/>
  <c r="K263" i="20"/>
  <c r="K247" i="20"/>
  <c r="K231" i="20"/>
  <c r="K215" i="20"/>
  <c r="K375" i="20"/>
  <c r="K359" i="20"/>
  <c r="K343" i="20"/>
  <c r="K135" i="20"/>
  <c r="N135" i="20" s="1"/>
  <c r="O135" i="20" s="1"/>
  <c r="P135" i="20" s="1"/>
  <c r="K103" i="20"/>
  <c r="K87" i="20"/>
  <c r="K151" i="20"/>
  <c r="K119" i="20"/>
  <c r="K199" i="20"/>
  <c r="K183" i="20"/>
  <c r="K167" i="20"/>
  <c r="N70" i="20"/>
  <c r="N116" i="20"/>
  <c r="M116" i="20"/>
  <c r="N374" i="20"/>
  <c r="M374" i="20"/>
  <c r="N628" i="20"/>
  <c r="M628" i="20"/>
  <c r="O84" i="20"/>
  <c r="O41" i="20"/>
  <c r="O40" i="20"/>
  <c r="O42" i="20"/>
  <c r="M135" i="20"/>
  <c r="N388" i="20"/>
  <c r="M388" i="20"/>
  <c r="M645" i="20"/>
  <c r="N645" i="20"/>
  <c r="O645" i="20" s="1"/>
  <c r="P645" i="20" s="1"/>
  <c r="N119" i="20"/>
  <c r="O119" i="20" s="1"/>
  <c r="P119" i="20" s="1"/>
  <c r="M119" i="20"/>
  <c r="N631" i="20"/>
  <c r="M631" i="20"/>
  <c r="N884" i="20"/>
  <c r="M884" i="20"/>
  <c r="N903" i="20"/>
  <c r="M903" i="20"/>
  <c r="O358" i="20"/>
  <c r="P358" i="20" s="1"/>
  <c r="O85" i="20"/>
  <c r="P85" i="20" s="1"/>
  <c r="N373" i="20"/>
  <c r="M373" i="20"/>
  <c r="N887" i="20"/>
  <c r="O887" i="20" s="1"/>
  <c r="P887" i="20" s="1"/>
  <c r="M887" i="20"/>
  <c r="M854" i="20"/>
  <c r="M86" i="20"/>
  <c r="O86" i="20" s="1"/>
  <c r="P86" i="20" s="1"/>
  <c r="N134" i="20"/>
  <c r="M134" i="20"/>
  <c r="N391" i="20"/>
  <c r="M391" i="20"/>
  <c r="N644" i="20"/>
  <c r="M644" i="20"/>
  <c r="N902" i="20"/>
  <c r="M902" i="20"/>
  <c r="N118" i="20"/>
  <c r="M118" i="20"/>
  <c r="N646" i="20"/>
  <c r="O646" i="20" s="1"/>
  <c r="P646" i="20" s="1"/>
  <c r="M646" i="20"/>
  <c r="N901" i="20"/>
  <c r="M901" i="20"/>
  <c r="N372" i="20"/>
  <c r="O372" i="20" s="1"/>
  <c r="P372" i="20" s="1"/>
  <c r="M372" i="20"/>
  <c r="N375" i="20"/>
  <c r="M375" i="20"/>
  <c r="N886" i="20"/>
  <c r="O886" i="20" s="1"/>
  <c r="P886" i="20" s="1"/>
  <c r="M886" i="20"/>
  <c r="M102" i="20"/>
  <c r="O102" i="20" s="1"/>
  <c r="P102" i="20" s="1"/>
  <c r="M342" i="20"/>
  <c r="O342" i="20" s="1"/>
  <c r="P342" i="20" s="1"/>
  <c r="N390" i="20"/>
  <c r="M390" i="20"/>
  <c r="N630" i="20"/>
  <c r="M630" i="20"/>
  <c r="N885" i="20"/>
  <c r="M885" i="20"/>
  <c r="Y95" i="20"/>
  <c r="M71" i="20"/>
  <c r="N133" i="20"/>
  <c r="M133" i="20"/>
  <c r="N117" i="20"/>
  <c r="M117" i="20"/>
  <c r="L1108" i="20"/>
  <c r="O72" i="20"/>
  <c r="O73" i="20" s="1"/>
  <c r="O74" i="20"/>
  <c r="O75" i="20" s="1"/>
  <c r="O597" i="20"/>
  <c r="P597" i="20" s="1"/>
  <c r="M389" i="20"/>
  <c r="N389" i="20"/>
  <c r="M647" i="20"/>
  <c r="N900" i="20"/>
  <c r="M900" i="20"/>
  <c r="I85" i="20"/>
  <c r="N132" i="20"/>
  <c r="M132" i="20"/>
  <c r="G1129" i="20" l="1"/>
  <c r="H1129" i="20" s="1"/>
  <c r="I1129" i="20" s="1"/>
  <c r="F1129" i="20"/>
  <c r="F133" i="20"/>
  <c r="G133" i="20"/>
  <c r="F644" i="20"/>
  <c r="G644" i="20"/>
  <c r="F1191" i="20"/>
  <c r="G1191" i="20"/>
  <c r="O903" i="20"/>
  <c r="P903" i="20" s="1"/>
  <c r="O116" i="20"/>
  <c r="P116" i="20" s="1"/>
  <c r="H630" i="20"/>
  <c r="I630" i="20" s="1"/>
  <c r="H628" i="20"/>
  <c r="I628" i="20" s="1"/>
  <c r="H1140" i="20"/>
  <c r="I1140" i="20" s="1"/>
  <c r="C1212" i="20"/>
  <c r="C1209" i="20"/>
  <c r="C963" i="20"/>
  <c r="C957" i="20"/>
  <c r="C704" i="20"/>
  <c r="C700" i="20"/>
  <c r="C445" i="20"/>
  <c r="C449" i="20"/>
  <c r="C195" i="20"/>
  <c r="C191" i="20"/>
  <c r="C1208" i="20"/>
  <c r="C1207" i="20"/>
  <c r="C959" i="20"/>
  <c r="C961" i="20"/>
  <c r="C696" i="20"/>
  <c r="C692" i="20"/>
  <c r="C437" i="20"/>
  <c r="C441" i="20"/>
  <c r="C187" i="20"/>
  <c r="C183" i="20"/>
  <c r="C1204" i="20"/>
  <c r="C1206" i="20"/>
  <c r="C955" i="20"/>
  <c r="C949" i="20"/>
  <c r="C705" i="20"/>
  <c r="C701" i="20"/>
  <c r="C446" i="20"/>
  <c r="C450" i="20"/>
  <c r="C188" i="20"/>
  <c r="C192" i="20"/>
  <c r="C1217" i="20"/>
  <c r="C1205" i="20"/>
  <c r="C951" i="20"/>
  <c r="C953" i="20"/>
  <c r="C697" i="20"/>
  <c r="C693" i="20"/>
  <c r="C438" i="20"/>
  <c r="C442" i="20"/>
  <c r="C180" i="20"/>
  <c r="C184" i="20"/>
  <c r="C1211" i="20"/>
  <c r="C1214" i="20"/>
  <c r="C954" i="20"/>
  <c r="C952" i="20"/>
  <c r="C703" i="20"/>
  <c r="C707" i="20"/>
  <c r="C444" i="20"/>
  <c r="C448" i="20"/>
  <c r="C194" i="20"/>
  <c r="C190" i="20"/>
  <c r="C1215" i="20"/>
  <c r="C960" i="20"/>
  <c r="C699" i="20"/>
  <c r="C185" i="20"/>
  <c r="C1216" i="20"/>
  <c r="C956" i="20"/>
  <c r="C451" i="20"/>
  <c r="C186" i="20"/>
  <c r="C1218" i="20"/>
  <c r="C702" i="20"/>
  <c r="C436" i="20"/>
  <c r="C181" i="20"/>
  <c r="C1210" i="20"/>
  <c r="C694" i="20"/>
  <c r="C447" i="20"/>
  <c r="C182" i="20"/>
  <c r="C962" i="20"/>
  <c r="C695" i="20"/>
  <c r="C439" i="20"/>
  <c r="C958" i="20"/>
  <c r="C706" i="20"/>
  <c r="C440" i="20"/>
  <c r="C1219" i="20"/>
  <c r="C1213" i="20"/>
  <c r="C950" i="20"/>
  <c r="C948" i="20"/>
  <c r="C698" i="20"/>
  <c r="C443" i="20"/>
  <c r="C193" i="20"/>
  <c r="C189" i="20"/>
  <c r="G1158" i="20"/>
  <c r="F1158" i="20"/>
  <c r="G649" i="20"/>
  <c r="F649" i="20"/>
  <c r="G388" i="20"/>
  <c r="F388" i="20"/>
  <c r="H122" i="20"/>
  <c r="I122" i="20" s="1"/>
  <c r="H886" i="20"/>
  <c r="I886" i="20" s="1"/>
  <c r="H599" i="20"/>
  <c r="I599" i="20" s="1"/>
  <c r="G633" i="20"/>
  <c r="H633" i="20" s="1"/>
  <c r="I633" i="20" s="1"/>
  <c r="G666" i="20"/>
  <c r="F666" i="20"/>
  <c r="G1172" i="20"/>
  <c r="F1172" i="20"/>
  <c r="G922" i="20"/>
  <c r="F922" i="20"/>
  <c r="G665" i="20"/>
  <c r="F665" i="20"/>
  <c r="G152" i="20"/>
  <c r="F152" i="20"/>
  <c r="G420" i="20"/>
  <c r="F420" i="20"/>
  <c r="G936" i="20"/>
  <c r="H936" i="20" s="1"/>
  <c r="I936" i="20" s="1"/>
  <c r="F936" i="20"/>
  <c r="G677" i="20"/>
  <c r="F677" i="20"/>
  <c r="F167" i="20"/>
  <c r="G167" i="20"/>
  <c r="H167" i="20" s="1"/>
  <c r="I167" i="20" s="1"/>
  <c r="F1193" i="20"/>
  <c r="G1193" i="20"/>
  <c r="H1193" i="20" s="1"/>
  <c r="I1193" i="20" s="1"/>
  <c r="G933" i="20"/>
  <c r="F933" i="20"/>
  <c r="G392" i="20"/>
  <c r="F392" i="20"/>
  <c r="F920" i="20"/>
  <c r="G920" i="20"/>
  <c r="H920" i="20" s="1"/>
  <c r="I920" i="20" s="1"/>
  <c r="O132" i="20"/>
  <c r="P132" i="20" s="1"/>
  <c r="O117" i="20"/>
  <c r="P117" i="20" s="1"/>
  <c r="O885" i="20"/>
  <c r="P885" i="20" s="1"/>
  <c r="O644" i="20"/>
  <c r="P644" i="20" s="1"/>
  <c r="F105" i="20"/>
  <c r="G105" i="20"/>
  <c r="H105" i="20" s="1"/>
  <c r="I105" i="20" s="1"/>
  <c r="G601" i="20"/>
  <c r="F601" i="20"/>
  <c r="G361" i="20"/>
  <c r="F361" i="20"/>
  <c r="H344" i="20"/>
  <c r="I344" i="20" s="1"/>
  <c r="H1127" i="20"/>
  <c r="I1127" i="20" s="1"/>
  <c r="F648" i="20"/>
  <c r="G648" i="20"/>
  <c r="G394" i="20"/>
  <c r="H394" i="20" s="1"/>
  <c r="I394" i="20" s="1"/>
  <c r="F394" i="20"/>
  <c r="F136" i="20"/>
  <c r="G136" i="20"/>
  <c r="F1161" i="20"/>
  <c r="G1161" i="20"/>
  <c r="H1161" i="20" s="1"/>
  <c r="I1161" i="20" s="1"/>
  <c r="G645" i="20"/>
  <c r="H645" i="20" s="1"/>
  <c r="I645" i="20" s="1"/>
  <c r="F645" i="20"/>
  <c r="G137" i="20"/>
  <c r="F137" i="20"/>
  <c r="H87" i="20"/>
  <c r="F874" i="20"/>
  <c r="G874" i="20"/>
  <c r="H874" i="20" s="1"/>
  <c r="I874" i="20" s="1"/>
  <c r="G1114" i="20"/>
  <c r="F1114" i="20"/>
  <c r="G858" i="20"/>
  <c r="F858" i="20"/>
  <c r="H856" i="20"/>
  <c r="I856" i="20" s="1"/>
  <c r="G1145" i="20"/>
  <c r="H1145" i="20" s="1"/>
  <c r="I1145" i="20" s="1"/>
  <c r="H120" i="20"/>
  <c r="I120" i="20" s="1"/>
  <c r="H855" i="20"/>
  <c r="I855" i="20" s="1"/>
  <c r="H374" i="20"/>
  <c r="I374" i="20" s="1"/>
  <c r="G918" i="20"/>
  <c r="F918" i="20"/>
  <c r="F154" i="20"/>
  <c r="G154" i="20"/>
  <c r="H154" i="20" s="1"/>
  <c r="I154" i="20" s="1"/>
  <c r="F1176" i="20"/>
  <c r="G1176" i="20"/>
  <c r="H1176" i="20" s="1"/>
  <c r="I1176" i="20" s="1"/>
  <c r="F921" i="20"/>
  <c r="G921" i="20"/>
  <c r="H921" i="20" s="1"/>
  <c r="I921" i="20" s="1"/>
  <c r="G409" i="20"/>
  <c r="F409" i="20"/>
  <c r="G148" i="20"/>
  <c r="H148" i="20" s="1"/>
  <c r="I148" i="20" s="1"/>
  <c r="F148" i="20"/>
  <c r="G1177" i="20"/>
  <c r="F1177" i="20"/>
  <c r="F938" i="20"/>
  <c r="G938" i="20"/>
  <c r="H938" i="20" s="1"/>
  <c r="I938" i="20" s="1"/>
  <c r="F681" i="20"/>
  <c r="G681" i="20"/>
  <c r="H681" i="20" s="1"/>
  <c r="I681" i="20" s="1"/>
  <c r="F171" i="20"/>
  <c r="G345" i="20"/>
  <c r="H345" i="20" s="1"/>
  <c r="I345" i="20" s="1"/>
  <c r="F345" i="20"/>
  <c r="G153" i="20"/>
  <c r="F153" i="20"/>
  <c r="F679" i="20"/>
  <c r="G679" i="20"/>
  <c r="H679" i="20" s="1"/>
  <c r="I679" i="20" s="1"/>
  <c r="F165" i="20"/>
  <c r="G165" i="20"/>
  <c r="H165" i="20" s="1"/>
  <c r="I165" i="20" s="1"/>
  <c r="F170" i="20"/>
  <c r="G170" i="20"/>
  <c r="H170" i="20" s="1"/>
  <c r="I170" i="20" s="1"/>
  <c r="G424" i="20"/>
  <c r="H424" i="20" s="1"/>
  <c r="I424" i="20" s="1"/>
  <c r="F424" i="20"/>
  <c r="F422" i="20"/>
  <c r="G422" i="20"/>
  <c r="H422" i="20" s="1"/>
  <c r="I422" i="20" s="1"/>
  <c r="F377" i="20"/>
  <c r="H377" i="20" s="1"/>
  <c r="I377" i="20" s="1"/>
  <c r="G390" i="20"/>
  <c r="H390" i="20" s="1"/>
  <c r="I390" i="20" s="1"/>
  <c r="F390" i="20"/>
  <c r="G889" i="20"/>
  <c r="H889" i="20" s="1"/>
  <c r="I889" i="20" s="1"/>
  <c r="H78" i="20"/>
  <c r="H79" i="20" s="1"/>
  <c r="H80" i="20" s="1"/>
  <c r="H81" i="20" s="1"/>
  <c r="G1174" i="20"/>
  <c r="H1174" i="20" s="1"/>
  <c r="I1174" i="20" s="1"/>
  <c r="F1174" i="20"/>
  <c r="G407" i="20"/>
  <c r="F407" i="20"/>
  <c r="F1178" i="20"/>
  <c r="G1178" i="20"/>
  <c r="F919" i="20"/>
  <c r="G919" i="20"/>
  <c r="F405" i="20"/>
  <c r="G405" i="20"/>
  <c r="G155" i="20"/>
  <c r="F1190" i="20"/>
  <c r="G1190" i="20"/>
  <c r="F1192" i="20"/>
  <c r="G1192" i="20"/>
  <c r="H1192" i="20" s="1"/>
  <c r="I1192" i="20" s="1"/>
  <c r="F425" i="20"/>
  <c r="G425" i="20"/>
  <c r="G1189" i="20"/>
  <c r="H1189" i="20" s="1"/>
  <c r="I1189" i="20" s="1"/>
  <c r="F1189" i="20"/>
  <c r="O133" i="20"/>
  <c r="P133" i="20" s="1"/>
  <c r="D1243" i="20"/>
  <c r="D1099" i="20"/>
  <c r="D987" i="20"/>
  <c r="D859" i="20"/>
  <c r="D715" i="20"/>
  <c r="D635" i="20"/>
  <c r="D475" i="20"/>
  <c r="D379" i="20"/>
  <c r="D251" i="20"/>
  <c r="D107" i="20"/>
  <c r="D1355" i="20"/>
  <c r="D1227" i="20"/>
  <c r="D1083" i="20"/>
  <c r="D971" i="20"/>
  <c r="D843" i="20"/>
  <c r="D795" i="20"/>
  <c r="D619" i="20"/>
  <c r="D459" i="20"/>
  <c r="D363" i="20"/>
  <c r="D235" i="20"/>
  <c r="D1339" i="20"/>
  <c r="D1195" i="20"/>
  <c r="G1195" i="20" s="1"/>
  <c r="D1067" i="20"/>
  <c r="D955" i="20"/>
  <c r="D827" i="20"/>
  <c r="D699" i="20"/>
  <c r="D603" i="20"/>
  <c r="D443" i="20"/>
  <c r="D347" i="20"/>
  <c r="D187" i="20"/>
  <c r="D1323" i="20"/>
  <c r="D1179" i="20"/>
  <c r="D1115" i="20"/>
  <c r="D939" i="20"/>
  <c r="D811" i="20"/>
  <c r="D683" i="20"/>
  <c r="D587" i="20"/>
  <c r="D427" i="20"/>
  <c r="G427" i="20" s="1"/>
  <c r="H427" i="20" s="1"/>
  <c r="I427" i="20" s="1"/>
  <c r="D331" i="20"/>
  <c r="D171" i="20"/>
  <c r="G171" i="20" s="1"/>
  <c r="H171" i="20" s="1"/>
  <c r="I171" i="20" s="1"/>
  <c r="D1307" i="20"/>
  <c r="D1163" i="20"/>
  <c r="G1163" i="20" s="1"/>
  <c r="D1051" i="20"/>
  <c r="D923" i="20"/>
  <c r="D779" i="20"/>
  <c r="D667" i="20"/>
  <c r="G667" i="20" s="1"/>
  <c r="D539" i="20"/>
  <c r="D411" i="20"/>
  <c r="D315" i="20"/>
  <c r="D155" i="20"/>
  <c r="F155" i="20" s="1"/>
  <c r="D1291" i="20"/>
  <c r="D1211" i="20"/>
  <c r="D1035" i="20"/>
  <c r="D907" i="20"/>
  <c r="G907" i="20" s="1"/>
  <c r="D763" i="20"/>
  <c r="D651" i="20"/>
  <c r="D523" i="20"/>
  <c r="D395" i="20"/>
  <c r="D299" i="20"/>
  <c r="D123" i="20"/>
  <c r="D1275" i="20"/>
  <c r="D1147" i="20"/>
  <c r="D1019" i="20"/>
  <c r="D891" i="20"/>
  <c r="D747" i="20"/>
  <c r="D571" i="20"/>
  <c r="D507" i="20"/>
  <c r="D219" i="20"/>
  <c r="D283" i="20"/>
  <c r="D91" i="20"/>
  <c r="D1003" i="20"/>
  <c r="D1131" i="20"/>
  <c r="D875" i="20"/>
  <c r="D139" i="20"/>
  <c r="F139" i="20" s="1"/>
  <c r="D731" i="20"/>
  <c r="D555" i="20"/>
  <c r="D491" i="20"/>
  <c r="D203" i="20"/>
  <c r="D1259" i="20"/>
  <c r="D267" i="20"/>
  <c r="F857" i="20"/>
  <c r="G857" i="20"/>
  <c r="H857" i="20" s="1"/>
  <c r="I857" i="20" s="1"/>
  <c r="G617" i="20"/>
  <c r="H617" i="20" s="1"/>
  <c r="I617" i="20" s="1"/>
  <c r="F617" i="20"/>
  <c r="G139" i="20"/>
  <c r="F1162" i="20"/>
  <c r="G1162" i="20"/>
  <c r="H1162" i="20" s="1"/>
  <c r="I1162" i="20" s="1"/>
  <c r="G905" i="20"/>
  <c r="H905" i="20" s="1"/>
  <c r="I905" i="20" s="1"/>
  <c r="F905" i="20"/>
  <c r="G391" i="20"/>
  <c r="H391" i="20" s="1"/>
  <c r="I391" i="20" s="1"/>
  <c r="F391" i="20"/>
  <c r="F106" i="20"/>
  <c r="G106" i="20"/>
  <c r="H106" i="20" s="1"/>
  <c r="I106" i="20" s="1"/>
  <c r="G346" i="20"/>
  <c r="H346" i="20" s="1"/>
  <c r="I346" i="20" s="1"/>
  <c r="F346" i="20"/>
  <c r="G1130" i="20"/>
  <c r="H1130" i="20" s="1"/>
  <c r="I1130" i="20" s="1"/>
  <c r="F1130" i="20"/>
  <c r="H888" i="20"/>
  <c r="I888" i="20" s="1"/>
  <c r="H871" i="20"/>
  <c r="I871" i="20" s="1"/>
  <c r="H119" i="20"/>
  <c r="I119" i="20" s="1"/>
  <c r="H887" i="20"/>
  <c r="I887" i="20" s="1"/>
  <c r="H372" i="20"/>
  <c r="I372" i="20" s="1"/>
  <c r="H884" i="20"/>
  <c r="I884" i="20" s="1"/>
  <c r="F150" i="20"/>
  <c r="G150" i="20"/>
  <c r="H150" i="20" s="1"/>
  <c r="I150" i="20" s="1"/>
  <c r="G663" i="20"/>
  <c r="H663" i="20" s="1"/>
  <c r="I663" i="20" s="1"/>
  <c r="F663" i="20"/>
  <c r="G660" i="20"/>
  <c r="F660" i="20"/>
  <c r="G166" i="20"/>
  <c r="H166" i="20" s="1"/>
  <c r="I166" i="20" s="1"/>
  <c r="F166" i="20"/>
  <c r="F1194" i="20"/>
  <c r="G1194" i="20"/>
  <c r="F935" i="20"/>
  <c r="G935" i="20"/>
  <c r="H935" i="20" s="1"/>
  <c r="I935" i="20" s="1"/>
  <c r="F421" i="20"/>
  <c r="G421" i="20"/>
  <c r="H421" i="20" s="1"/>
  <c r="I421" i="20" s="1"/>
  <c r="G1160" i="20"/>
  <c r="H1160" i="20" s="1"/>
  <c r="I1160" i="20" s="1"/>
  <c r="F1160" i="20"/>
  <c r="F134" i="20"/>
  <c r="G134" i="20"/>
  <c r="H134" i="20" s="1"/>
  <c r="I134" i="20" s="1"/>
  <c r="F90" i="20"/>
  <c r="G90" i="20"/>
  <c r="G661" i="20"/>
  <c r="F661" i="20"/>
  <c r="O76" i="20"/>
  <c r="O77" i="20" s="1"/>
  <c r="O78" i="20" s="1"/>
  <c r="O79" i="20" s="1"/>
  <c r="O80" i="20" s="1"/>
  <c r="O81" i="20" s="1"/>
  <c r="O375" i="20"/>
  <c r="P375" i="20" s="1"/>
  <c r="H1146" i="20"/>
  <c r="I1146" i="20" s="1"/>
  <c r="H629" i="20"/>
  <c r="I629" i="20" s="1"/>
  <c r="F900" i="20"/>
  <c r="G900" i="20"/>
  <c r="G650" i="20"/>
  <c r="H650" i="20" s="1"/>
  <c r="I650" i="20" s="1"/>
  <c r="F650" i="20"/>
  <c r="G132" i="20"/>
  <c r="F132" i="20"/>
  <c r="G1159" i="20"/>
  <c r="F1159" i="20"/>
  <c r="F647" i="20"/>
  <c r="G647" i="20"/>
  <c r="F395" i="20"/>
  <c r="G395" i="20"/>
  <c r="H616" i="20"/>
  <c r="I616" i="20" s="1"/>
  <c r="G408" i="20"/>
  <c r="H408" i="20" s="1"/>
  <c r="I408" i="20" s="1"/>
  <c r="F408" i="20"/>
  <c r="F411" i="20"/>
  <c r="G411" i="20"/>
  <c r="G1175" i="20"/>
  <c r="F1175" i="20"/>
  <c r="G923" i="20"/>
  <c r="H923" i="20" s="1"/>
  <c r="I923" i="20" s="1"/>
  <c r="F923" i="20"/>
  <c r="G664" i="20"/>
  <c r="H664" i="20" s="1"/>
  <c r="I664" i="20" s="1"/>
  <c r="F664" i="20"/>
  <c r="G169" i="20"/>
  <c r="F169" i="20"/>
  <c r="F427" i="20"/>
  <c r="F682" i="20"/>
  <c r="G682" i="20"/>
  <c r="G168" i="20"/>
  <c r="H168" i="20" s="1"/>
  <c r="I168" i="20" s="1"/>
  <c r="F168" i="20"/>
  <c r="F676" i="20"/>
  <c r="G676" i="20"/>
  <c r="H676" i="20" s="1"/>
  <c r="I676" i="20" s="1"/>
  <c r="H121" i="20"/>
  <c r="I121" i="20" s="1"/>
  <c r="F662" i="20"/>
  <c r="G662" i="20"/>
  <c r="O900" i="20"/>
  <c r="P900" i="20" s="1"/>
  <c r="O118" i="20"/>
  <c r="P118" i="20" s="1"/>
  <c r="O134" i="20"/>
  <c r="P134" i="20" s="1"/>
  <c r="O631" i="20"/>
  <c r="P631" i="20" s="1"/>
  <c r="O629" i="20"/>
  <c r="P629" i="20" s="1"/>
  <c r="G89" i="20"/>
  <c r="H89" i="20" s="1"/>
  <c r="I89" i="20" s="1"/>
  <c r="F89" i="20"/>
  <c r="F1113" i="20"/>
  <c r="G1113" i="20"/>
  <c r="H1113" i="20" s="1"/>
  <c r="I1113" i="20" s="1"/>
  <c r="F873" i="20"/>
  <c r="G873" i="20"/>
  <c r="F904" i="20"/>
  <c r="G904" i="20"/>
  <c r="H904" i="20" s="1"/>
  <c r="I904" i="20" s="1"/>
  <c r="F646" i="20"/>
  <c r="G646" i="20"/>
  <c r="G393" i="20"/>
  <c r="F393" i="20"/>
  <c r="G906" i="20"/>
  <c r="H906" i="20" s="1"/>
  <c r="I906" i="20" s="1"/>
  <c r="F906" i="20"/>
  <c r="G651" i="20"/>
  <c r="F651" i="20"/>
  <c r="G602" i="20"/>
  <c r="H602" i="20" s="1"/>
  <c r="I602" i="20" s="1"/>
  <c r="F602" i="20"/>
  <c r="F618" i="20"/>
  <c r="G618" i="20"/>
  <c r="H618" i="20" s="1"/>
  <c r="I618" i="20" s="1"/>
  <c r="G362" i="20"/>
  <c r="H362" i="20" s="1"/>
  <c r="I362" i="20" s="1"/>
  <c r="F362" i="20"/>
  <c r="F73" i="20"/>
  <c r="H375" i="20"/>
  <c r="I375" i="20" s="1"/>
  <c r="H117" i="20"/>
  <c r="I117" i="20" s="1"/>
  <c r="G75" i="20"/>
  <c r="G404" i="20"/>
  <c r="F404" i="20"/>
  <c r="G916" i="20"/>
  <c r="H916" i="20" s="1"/>
  <c r="I916" i="20" s="1"/>
  <c r="F916" i="20"/>
  <c r="G151" i="20"/>
  <c r="H151" i="20" s="1"/>
  <c r="I151" i="20" s="1"/>
  <c r="F151" i="20"/>
  <c r="F410" i="20"/>
  <c r="G410" i="20"/>
  <c r="G917" i="20"/>
  <c r="F917" i="20"/>
  <c r="G423" i="20"/>
  <c r="F423" i="20"/>
  <c r="G678" i="20"/>
  <c r="H678" i="20" s="1"/>
  <c r="I678" i="20" s="1"/>
  <c r="F678" i="20"/>
  <c r="G932" i="20"/>
  <c r="F932" i="20"/>
  <c r="G934" i="20"/>
  <c r="H934" i="20" s="1"/>
  <c r="I934" i="20" s="1"/>
  <c r="F934" i="20"/>
  <c r="F164" i="20"/>
  <c r="G164" i="20"/>
  <c r="F939" i="20"/>
  <c r="G939" i="20"/>
  <c r="G680" i="20"/>
  <c r="F680" i="20"/>
  <c r="G74" i="20"/>
  <c r="G135" i="20"/>
  <c r="H135" i="20" s="1"/>
  <c r="I135" i="20" s="1"/>
  <c r="F135" i="20"/>
  <c r="F901" i="20"/>
  <c r="G901" i="20"/>
  <c r="F1156" i="20"/>
  <c r="G1156" i="20"/>
  <c r="H1156" i="20" s="1"/>
  <c r="I1156" i="20" s="1"/>
  <c r="G1173" i="20"/>
  <c r="H1173" i="20" s="1"/>
  <c r="I1173" i="20" s="1"/>
  <c r="F1173" i="20"/>
  <c r="G1157" i="20"/>
  <c r="H1157" i="20" s="1"/>
  <c r="I1157" i="20" s="1"/>
  <c r="F1157" i="20"/>
  <c r="F902" i="20"/>
  <c r="G902" i="20"/>
  <c r="H902" i="20" s="1"/>
  <c r="I902" i="20" s="1"/>
  <c r="G903" i="20"/>
  <c r="H903" i="20" s="1"/>
  <c r="I903" i="20" s="1"/>
  <c r="F903" i="20"/>
  <c r="G389" i="20"/>
  <c r="H389" i="20" s="1"/>
  <c r="I389" i="20" s="1"/>
  <c r="F389" i="20"/>
  <c r="G138" i="20"/>
  <c r="F138" i="20"/>
  <c r="H890" i="20"/>
  <c r="I890" i="20" s="1"/>
  <c r="H615" i="20"/>
  <c r="I615" i="20" s="1"/>
  <c r="G406" i="20"/>
  <c r="H406" i="20" s="1"/>
  <c r="I406" i="20" s="1"/>
  <c r="F406" i="20"/>
  <c r="F149" i="20"/>
  <c r="G149" i="20"/>
  <c r="F1179" i="20"/>
  <c r="G1179" i="20"/>
  <c r="H1179" i="20" s="1"/>
  <c r="I1179" i="20" s="1"/>
  <c r="G683" i="20"/>
  <c r="H683" i="20" s="1"/>
  <c r="I683" i="20" s="1"/>
  <c r="F683" i="20"/>
  <c r="G1188" i="20"/>
  <c r="F1188" i="20"/>
  <c r="G426" i="20"/>
  <c r="F426" i="20"/>
  <c r="F937" i="20"/>
  <c r="G937" i="20"/>
  <c r="O884" i="20"/>
  <c r="P884" i="20" s="1"/>
  <c r="N343" i="20"/>
  <c r="M343" i="20"/>
  <c r="O902" i="20"/>
  <c r="P902" i="20" s="1"/>
  <c r="N359" i="20"/>
  <c r="O359" i="20" s="1"/>
  <c r="P359" i="20" s="1"/>
  <c r="M359" i="20"/>
  <c r="N599" i="20"/>
  <c r="M599" i="20"/>
  <c r="N855" i="20"/>
  <c r="M855" i="20"/>
  <c r="N148" i="20"/>
  <c r="M148" i="20"/>
  <c r="M405" i="20"/>
  <c r="N405" i="20"/>
  <c r="N660" i="20"/>
  <c r="M660" i="20"/>
  <c r="N917" i="20"/>
  <c r="O917" i="20" s="1"/>
  <c r="P917" i="20" s="1"/>
  <c r="M917" i="20"/>
  <c r="O630" i="20"/>
  <c r="P630" i="20" s="1"/>
  <c r="O390" i="20"/>
  <c r="P390" i="20" s="1"/>
  <c r="O901" i="20"/>
  <c r="P901" i="20" s="1"/>
  <c r="O373" i="20"/>
  <c r="P373" i="20" s="1"/>
  <c r="O388" i="20"/>
  <c r="P388" i="20" s="1"/>
  <c r="P84" i="20"/>
  <c r="O374" i="20"/>
  <c r="P374" i="20" s="1"/>
  <c r="N615" i="20"/>
  <c r="O615" i="20" s="1"/>
  <c r="P615" i="20" s="1"/>
  <c r="M615" i="20"/>
  <c r="N871" i="20"/>
  <c r="O871" i="20" s="1"/>
  <c r="P871" i="20" s="1"/>
  <c r="M871" i="20"/>
  <c r="N151" i="20"/>
  <c r="M151" i="20"/>
  <c r="Y96" i="20"/>
  <c r="O647" i="20"/>
  <c r="P647" i="20" s="1"/>
  <c r="J1203" i="20"/>
  <c r="J1201" i="20"/>
  <c r="J1197" i="20"/>
  <c r="J1193" i="20"/>
  <c r="J1189" i="20"/>
  <c r="J1202" i="20"/>
  <c r="J1198" i="20"/>
  <c r="J1194" i="20"/>
  <c r="J1190" i="20"/>
  <c r="J1199" i="20"/>
  <c r="J1195" i="20"/>
  <c r="J1191" i="20"/>
  <c r="J1200" i="20"/>
  <c r="J1196" i="20"/>
  <c r="J1192" i="20"/>
  <c r="J1188" i="20"/>
  <c r="J945" i="20"/>
  <c r="J941" i="20"/>
  <c r="J937" i="20"/>
  <c r="J933" i="20"/>
  <c r="J946" i="20"/>
  <c r="J942" i="20"/>
  <c r="J938" i="20"/>
  <c r="J934" i="20"/>
  <c r="J947" i="20"/>
  <c r="J943" i="20"/>
  <c r="J939" i="20"/>
  <c r="J935" i="20"/>
  <c r="J944" i="20"/>
  <c r="J940" i="20"/>
  <c r="J936" i="20"/>
  <c r="J932" i="20"/>
  <c r="J685" i="20"/>
  <c r="J677" i="20"/>
  <c r="J686" i="20"/>
  <c r="J678" i="20"/>
  <c r="J687" i="20"/>
  <c r="J679" i="20"/>
  <c r="J688" i="20"/>
  <c r="J680" i="20"/>
  <c r="J689" i="20"/>
  <c r="J681" i="20"/>
  <c r="J690" i="20"/>
  <c r="J682" i="20"/>
  <c r="J691" i="20"/>
  <c r="J683" i="20"/>
  <c r="J684" i="20"/>
  <c r="J676" i="20"/>
  <c r="J434" i="20"/>
  <c r="J426" i="20"/>
  <c r="J435" i="20"/>
  <c r="J427" i="20"/>
  <c r="J428" i="20"/>
  <c r="J420" i="20"/>
  <c r="J429" i="20"/>
  <c r="J421" i="20"/>
  <c r="J430" i="20"/>
  <c r="J422" i="20"/>
  <c r="J431" i="20"/>
  <c r="J423" i="20"/>
  <c r="J432" i="20"/>
  <c r="J424" i="20"/>
  <c r="J433" i="20"/>
  <c r="J425" i="20"/>
  <c r="J176" i="20"/>
  <c r="J168" i="20"/>
  <c r="J177" i="20"/>
  <c r="J169" i="20"/>
  <c r="J178" i="20"/>
  <c r="J170" i="20"/>
  <c r="J179" i="20"/>
  <c r="J171" i="20"/>
  <c r="J172" i="20"/>
  <c r="J164" i="20"/>
  <c r="J173" i="20"/>
  <c r="J165" i="20"/>
  <c r="J174" i="20"/>
  <c r="J166" i="20"/>
  <c r="J175" i="20"/>
  <c r="J167" i="20"/>
  <c r="M72" i="20"/>
  <c r="O391" i="20"/>
  <c r="P391" i="20" s="1"/>
  <c r="N404" i="20"/>
  <c r="O404" i="20" s="1"/>
  <c r="P404" i="20" s="1"/>
  <c r="M404" i="20"/>
  <c r="N663" i="20"/>
  <c r="M663" i="20"/>
  <c r="N916" i="20"/>
  <c r="O916" i="20" s="1"/>
  <c r="P916" i="20" s="1"/>
  <c r="M916" i="20"/>
  <c r="N918" i="20"/>
  <c r="M918" i="20"/>
  <c r="O628" i="20"/>
  <c r="P628" i="20" s="1"/>
  <c r="N150" i="20"/>
  <c r="O150" i="20" s="1"/>
  <c r="P150" i="20" s="1"/>
  <c r="M150" i="20"/>
  <c r="L1109" i="20"/>
  <c r="N1108" i="20"/>
  <c r="M1108" i="20"/>
  <c r="O389" i="20"/>
  <c r="P389" i="20" s="1"/>
  <c r="N87" i="20"/>
  <c r="M87" i="20"/>
  <c r="N407" i="20"/>
  <c r="M407" i="20"/>
  <c r="N662" i="20"/>
  <c r="M662" i="20"/>
  <c r="N103" i="20"/>
  <c r="O103" i="20" s="1"/>
  <c r="P103" i="20" s="1"/>
  <c r="M103" i="20"/>
  <c r="K1304" i="20"/>
  <c r="K1288" i="20"/>
  <c r="K1352" i="20"/>
  <c r="K1320" i="20"/>
  <c r="K1272" i="20"/>
  <c r="K1336" i="20"/>
  <c r="K1224" i="20"/>
  <c r="K1208" i="20"/>
  <c r="K1256" i="20"/>
  <c r="K1240" i="20"/>
  <c r="K1192" i="20"/>
  <c r="K1176" i="20"/>
  <c r="K1160" i="20"/>
  <c r="K1144" i="20"/>
  <c r="K1128" i="20"/>
  <c r="K1112" i="20"/>
  <c r="K1096" i="20"/>
  <c r="K1080" i="20"/>
  <c r="K1064" i="20"/>
  <c r="K1048" i="20"/>
  <c r="K1032" i="20"/>
  <c r="K1016" i="20"/>
  <c r="K1000" i="20"/>
  <c r="K984" i="20"/>
  <c r="K968" i="20"/>
  <c r="K952" i="20"/>
  <c r="K936" i="20"/>
  <c r="K920" i="20"/>
  <c r="N920" i="20" s="1"/>
  <c r="K904" i="20"/>
  <c r="K888" i="20"/>
  <c r="K872" i="20"/>
  <c r="K856" i="20"/>
  <c r="K840" i="20"/>
  <c r="K824" i="20"/>
  <c r="K808" i="20"/>
  <c r="K792" i="20"/>
  <c r="K776" i="20"/>
  <c r="K760" i="20"/>
  <c r="K744" i="20"/>
  <c r="K728" i="20"/>
  <c r="K696" i="20"/>
  <c r="K680" i="20"/>
  <c r="K664" i="20"/>
  <c r="M664" i="20" s="1"/>
  <c r="K712" i="20"/>
  <c r="K632" i="20"/>
  <c r="K616" i="20"/>
  <c r="K600" i="20"/>
  <c r="K584" i="20"/>
  <c r="K648" i="20"/>
  <c r="K568" i="20"/>
  <c r="K552" i="20"/>
  <c r="K536" i="20"/>
  <c r="K520" i="20"/>
  <c r="K504" i="20"/>
  <c r="K488" i="20"/>
  <c r="K472" i="20"/>
  <c r="K456" i="20"/>
  <c r="K440" i="20"/>
  <c r="K424" i="20"/>
  <c r="K408" i="20"/>
  <c r="N408" i="20" s="1"/>
  <c r="K392" i="20"/>
  <c r="K376" i="20"/>
  <c r="K360" i="20"/>
  <c r="K344" i="20"/>
  <c r="K328" i="20"/>
  <c r="K312" i="20"/>
  <c r="K296" i="20"/>
  <c r="K280" i="20"/>
  <c r="K264" i="20"/>
  <c r="K248" i="20"/>
  <c r="K232" i="20"/>
  <c r="K152" i="20"/>
  <c r="M152" i="20" s="1"/>
  <c r="K120" i="20"/>
  <c r="K216" i="20"/>
  <c r="K136" i="20"/>
  <c r="K104" i="20"/>
  <c r="K88" i="20"/>
  <c r="K200" i="20"/>
  <c r="K184" i="20"/>
  <c r="K168" i="20"/>
  <c r="N71" i="20"/>
  <c r="N72" i="20" s="1"/>
  <c r="N149" i="20"/>
  <c r="M149" i="20"/>
  <c r="N406" i="20"/>
  <c r="M406" i="20"/>
  <c r="N661" i="20"/>
  <c r="M661" i="20"/>
  <c r="M919" i="20"/>
  <c r="N919" i="20"/>
  <c r="G1147" i="20" l="1"/>
  <c r="F1147" i="20"/>
  <c r="G1213" i="20"/>
  <c r="G182" i="20"/>
  <c r="H182" i="20" s="1"/>
  <c r="I182" i="20" s="1"/>
  <c r="F182" i="20"/>
  <c r="G186" i="20"/>
  <c r="F186" i="20"/>
  <c r="G953" i="20"/>
  <c r="H953" i="20" s="1"/>
  <c r="I953" i="20" s="1"/>
  <c r="F953" i="20"/>
  <c r="F441" i="20"/>
  <c r="G441" i="20"/>
  <c r="H441" i="20" s="1"/>
  <c r="I441" i="20" s="1"/>
  <c r="G1209" i="20"/>
  <c r="H1209" i="20" s="1"/>
  <c r="I1209" i="20" s="1"/>
  <c r="F1209" i="20"/>
  <c r="O663" i="20"/>
  <c r="P663" i="20" s="1"/>
  <c r="O660" i="20"/>
  <c r="P660" i="20" s="1"/>
  <c r="O343" i="20"/>
  <c r="P343" i="20" s="1"/>
  <c r="D1356" i="20"/>
  <c r="D1228" i="20"/>
  <c r="D1100" i="20"/>
  <c r="D972" i="20"/>
  <c r="D844" i="20"/>
  <c r="D732" i="20"/>
  <c r="D636" i="20"/>
  <c r="D460" i="20"/>
  <c r="D1212" i="20"/>
  <c r="G1212" i="20" s="1"/>
  <c r="H1212" i="20" s="1"/>
  <c r="I1212" i="20" s="1"/>
  <c r="D1068" i="20"/>
  <c r="D924" i="20"/>
  <c r="D780" i="20"/>
  <c r="D620" i="20"/>
  <c r="D492" i="20"/>
  <c r="D380" i="20"/>
  <c r="D252" i="20"/>
  <c r="D124" i="20"/>
  <c r="D1340" i="20"/>
  <c r="D1196" i="20"/>
  <c r="D1052" i="20"/>
  <c r="D908" i="20"/>
  <c r="D764" i="20"/>
  <c r="D604" i="20"/>
  <c r="D476" i="20"/>
  <c r="D364" i="20"/>
  <c r="D236" i="20"/>
  <c r="D1324" i="20"/>
  <c r="D1180" i="20"/>
  <c r="D1036" i="20"/>
  <c r="D892" i="20"/>
  <c r="D748" i="20"/>
  <c r="D588" i="20"/>
  <c r="D444" i="20"/>
  <c r="F444" i="20" s="1"/>
  <c r="D348" i="20"/>
  <c r="D92" i="20"/>
  <c r="D1308" i="20"/>
  <c r="D1148" i="20"/>
  <c r="D1020" i="20"/>
  <c r="D876" i="20"/>
  <c r="D716" i="20"/>
  <c r="D572" i="20"/>
  <c r="D428" i="20"/>
  <c r="D332" i="20"/>
  <c r="D188" i="20"/>
  <c r="D1292" i="20"/>
  <c r="D1132" i="20"/>
  <c r="D1004" i="20"/>
  <c r="D860" i="20"/>
  <c r="D700" i="20"/>
  <c r="G700" i="20" s="1"/>
  <c r="D556" i="20"/>
  <c r="D412" i="20"/>
  <c r="D316" i="20"/>
  <c r="D172" i="20"/>
  <c r="D1260" i="20"/>
  <c r="D1116" i="20"/>
  <c r="D988" i="20"/>
  <c r="D828" i="20"/>
  <c r="D684" i="20"/>
  <c r="D540" i="20"/>
  <c r="D396" i="20"/>
  <c r="D300" i="20"/>
  <c r="D140" i="20"/>
  <c r="D1244" i="20"/>
  <c r="D1164" i="20"/>
  <c r="D956" i="20"/>
  <c r="F956" i="20" s="1"/>
  <c r="D812" i="20"/>
  <c r="D668" i="20"/>
  <c r="D524" i="20"/>
  <c r="D220" i="20"/>
  <c r="D284" i="20"/>
  <c r="D108" i="20"/>
  <c r="D796" i="20"/>
  <c r="D652" i="20"/>
  <c r="D508" i="20"/>
  <c r="D204" i="20"/>
  <c r="D268" i="20"/>
  <c r="D940" i="20"/>
  <c r="D1276" i="20"/>
  <c r="D156" i="20"/>
  <c r="D1084" i="20"/>
  <c r="H932" i="20"/>
  <c r="I932" i="20" s="1"/>
  <c r="H917" i="20"/>
  <c r="I917" i="20" s="1"/>
  <c r="H404" i="20"/>
  <c r="I404" i="20" s="1"/>
  <c r="H873" i="20"/>
  <c r="I873" i="20" s="1"/>
  <c r="F907" i="20"/>
  <c r="H907" i="20" s="1"/>
  <c r="I907" i="20" s="1"/>
  <c r="H661" i="20"/>
  <c r="I661" i="20" s="1"/>
  <c r="H660" i="20"/>
  <c r="I660" i="20" s="1"/>
  <c r="F347" i="20"/>
  <c r="G347" i="20"/>
  <c r="H347" i="20" s="1"/>
  <c r="I347" i="20" s="1"/>
  <c r="H405" i="20"/>
  <c r="I405" i="20" s="1"/>
  <c r="H1177" i="20"/>
  <c r="I1177" i="20" s="1"/>
  <c r="F1163" i="20"/>
  <c r="H1163" i="20" s="1"/>
  <c r="I1163" i="20" s="1"/>
  <c r="H361" i="20"/>
  <c r="I361" i="20" s="1"/>
  <c r="H922" i="20"/>
  <c r="I922" i="20" s="1"/>
  <c r="F1211" i="20"/>
  <c r="G1211" i="20"/>
  <c r="F951" i="20"/>
  <c r="G951" i="20"/>
  <c r="F437" i="20"/>
  <c r="G437" i="20"/>
  <c r="H437" i="20" s="1"/>
  <c r="I437" i="20" s="1"/>
  <c r="F1212" i="20"/>
  <c r="H133" i="20"/>
  <c r="I133" i="20" s="1"/>
  <c r="O919" i="20"/>
  <c r="P919" i="20" s="1"/>
  <c r="H164" i="20"/>
  <c r="I164" i="20" s="1"/>
  <c r="D1341" i="20"/>
  <c r="D1245" i="20"/>
  <c r="D1069" i="20"/>
  <c r="D957" i="20"/>
  <c r="G957" i="20" s="1"/>
  <c r="D813" i="20"/>
  <c r="D685" i="20"/>
  <c r="D573" i="20"/>
  <c r="D445" i="20"/>
  <c r="D333" i="20"/>
  <c r="D109" i="20"/>
  <c r="D1277" i="20"/>
  <c r="D1149" i="20"/>
  <c r="D1021" i="20"/>
  <c r="D893" i="20"/>
  <c r="D765" i="20"/>
  <c r="D621" i="20"/>
  <c r="D509" i="20"/>
  <c r="D221" i="20"/>
  <c r="D269" i="20"/>
  <c r="D125" i="20"/>
  <c r="D1261" i="20"/>
  <c r="D1133" i="20"/>
  <c r="D1005" i="20"/>
  <c r="D877" i="20"/>
  <c r="D749" i="20"/>
  <c r="D605" i="20"/>
  <c r="D493" i="20"/>
  <c r="D381" i="20"/>
  <c r="D253" i="20"/>
  <c r="D1197" i="20"/>
  <c r="D989" i="20"/>
  <c r="D797" i="20"/>
  <c r="D653" i="20"/>
  <c r="D397" i="20"/>
  <c r="D189" i="20"/>
  <c r="G189" i="20" s="1"/>
  <c r="H189" i="20" s="1"/>
  <c r="I189" i="20" s="1"/>
  <c r="D1181" i="20"/>
  <c r="D973" i="20"/>
  <c r="D781" i="20"/>
  <c r="D557" i="20"/>
  <c r="D365" i="20"/>
  <c r="D173" i="20"/>
  <c r="D589" i="20"/>
  <c r="D1357" i="20"/>
  <c r="D1165" i="20"/>
  <c r="D941" i="20"/>
  <c r="D733" i="20"/>
  <c r="D541" i="20"/>
  <c r="D349" i="20"/>
  <c r="D157" i="20"/>
  <c r="D1085" i="20"/>
  <c r="D909" i="20"/>
  <c r="D477" i="20"/>
  <c r="D93" i="20"/>
  <c r="D1325" i="20"/>
  <c r="D1101" i="20"/>
  <c r="D925" i="20"/>
  <c r="D701" i="20"/>
  <c r="G701" i="20" s="1"/>
  <c r="D525" i="20"/>
  <c r="D317" i="20"/>
  <c r="D205" i="20"/>
  <c r="D669" i="20"/>
  <c r="D413" i="20"/>
  <c r="D1309" i="20"/>
  <c r="D301" i="20"/>
  <c r="D829" i="20"/>
  <c r="D1293" i="20"/>
  <c r="D1117" i="20"/>
  <c r="D861" i="20"/>
  <c r="D717" i="20"/>
  <c r="D461" i="20"/>
  <c r="D285" i="20"/>
  <c r="D1037" i="20"/>
  <c r="D141" i="20"/>
  <c r="D1229" i="20"/>
  <c r="D1053" i="20"/>
  <c r="D845" i="20"/>
  <c r="D637" i="20"/>
  <c r="D429" i="20"/>
  <c r="D237" i="20"/>
  <c r="D1213" i="20"/>
  <c r="F1213" i="20" s="1"/>
  <c r="G76" i="20"/>
  <c r="H90" i="20"/>
  <c r="I90" i="20" s="1"/>
  <c r="H1194" i="20"/>
  <c r="I1194" i="20" s="1"/>
  <c r="G123" i="20"/>
  <c r="H123" i="20" s="1"/>
  <c r="I123" i="20" s="1"/>
  <c r="F123" i="20"/>
  <c r="F859" i="20"/>
  <c r="G859" i="20"/>
  <c r="H859" i="20" s="1"/>
  <c r="I859" i="20" s="1"/>
  <c r="F189" i="20"/>
  <c r="G440" i="20"/>
  <c r="H440" i="20" s="1"/>
  <c r="I440" i="20" s="1"/>
  <c r="F440" i="20"/>
  <c r="G694" i="20"/>
  <c r="H694" i="20" s="1"/>
  <c r="I694" i="20" s="1"/>
  <c r="F694" i="20"/>
  <c r="G184" i="20"/>
  <c r="H184" i="20" s="1"/>
  <c r="I184" i="20" s="1"/>
  <c r="F184" i="20"/>
  <c r="G1205" i="20"/>
  <c r="H1205" i="20" s="1"/>
  <c r="I1205" i="20" s="1"/>
  <c r="F1205" i="20"/>
  <c r="G949" i="20"/>
  <c r="F949" i="20"/>
  <c r="F692" i="20"/>
  <c r="G692" i="20"/>
  <c r="H692" i="20" s="1"/>
  <c r="I692" i="20" s="1"/>
  <c r="I87" i="20"/>
  <c r="F667" i="20"/>
  <c r="H667" i="20" s="1"/>
  <c r="I667" i="20" s="1"/>
  <c r="G77" i="20"/>
  <c r="G603" i="20"/>
  <c r="H603" i="20" s="1"/>
  <c r="I603" i="20" s="1"/>
  <c r="F603" i="20"/>
  <c r="F363" i="20"/>
  <c r="G363" i="20"/>
  <c r="H858" i="20"/>
  <c r="I858" i="20" s="1"/>
  <c r="H648" i="20"/>
  <c r="I648" i="20" s="1"/>
  <c r="H601" i="20"/>
  <c r="I601" i="20" s="1"/>
  <c r="H933" i="20"/>
  <c r="I933" i="20" s="1"/>
  <c r="H677" i="20"/>
  <c r="I677" i="20" s="1"/>
  <c r="H420" i="20"/>
  <c r="I420" i="20" s="1"/>
  <c r="H152" i="20"/>
  <c r="I152" i="20" s="1"/>
  <c r="H1172" i="20"/>
  <c r="I1172" i="20" s="1"/>
  <c r="H1158" i="20"/>
  <c r="I1158" i="20" s="1"/>
  <c r="G1210" i="20"/>
  <c r="F1210" i="20"/>
  <c r="F180" i="20"/>
  <c r="G180" i="20"/>
  <c r="H180" i="20" s="1"/>
  <c r="I180" i="20" s="1"/>
  <c r="F955" i="20"/>
  <c r="G955" i="20"/>
  <c r="G696" i="20"/>
  <c r="H696" i="20" s="1"/>
  <c r="I696" i="20" s="1"/>
  <c r="F696" i="20"/>
  <c r="G445" i="20"/>
  <c r="F445" i="20"/>
  <c r="G91" i="20"/>
  <c r="F91" i="20"/>
  <c r="O151" i="20"/>
  <c r="P151" i="20" s="1"/>
  <c r="H426" i="20"/>
  <c r="I426" i="20" s="1"/>
  <c r="H1188" i="20"/>
  <c r="I1188" i="20" s="1"/>
  <c r="H138" i="20"/>
  <c r="I138" i="20" s="1"/>
  <c r="H169" i="20"/>
  <c r="I169" i="20" s="1"/>
  <c r="H1175" i="20"/>
  <c r="I1175" i="20" s="1"/>
  <c r="H1159" i="20"/>
  <c r="I1159" i="20" s="1"/>
  <c r="G107" i="20"/>
  <c r="H107" i="20" s="1"/>
  <c r="I107" i="20" s="1"/>
  <c r="F107" i="20"/>
  <c r="H407" i="20"/>
  <c r="I407" i="20" s="1"/>
  <c r="H137" i="20"/>
  <c r="I137" i="20" s="1"/>
  <c r="G443" i="20"/>
  <c r="F443" i="20"/>
  <c r="G181" i="20"/>
  <c r="H181" i="20" s="1"/>
  <c r="I181" i="20" s="1"/>
  <c r="F181" i="20"/>
  <c r="G185" i="20"/>
  <c r="F185" i="20"/>
  <c r="G442" i="20"/>
  <c r="H442" i="20" s="1"/>
  <c r="I442" i="20" s="1"/>
  <c r="F442" i="20"/>
  <c r="G1206" i="20"/>
  <c r="F1206" i="20"/>
  <c r="G635" i="20"/>
  <c r="H635" i="20" s="1"/>
  <c r="I635" i="20" s="1"/>
  <c r="F635" i="20"/>
  <c r="O918" i="20"/>
  <c r="P918" i="20" s="1"/>
  <c r="O148" i="20"/>
  <c r="P148" i="20" s="1"/>
  <c r="H937" i="20"/>
  <c r="I937" i="20" s="1"/>
  <c r="H149" i="20"/>
  <c r="I149" i="20" s="1"/>
  <c r="H901" i="20"/>
  <c r="I901" i="20" s="1"/>
  <c r="H680" i="20"/>
  <c r="I680" i="20" s="1"/>
  <c r="H423" i="20"/>
  <c r="I423" i="20" s="1"/>
  <c r="C1220" i="20"/>
  <c r="C1222" i="20"/>
  <c r="C975" i="20"/>
  <c r="C1235" i="20"/>
  <c r="C1233" i="20"/>
  <c r="C977" i="20"/>
  <c r="C971" i="20"/>
  <c r="C1231" i="20"/>
  <c r="C1229" i="20"/>
  <c r="C979" i="20"/>
  <c r="C1227" i="20"/>
  <c r="C1225" i="20"/>
  <c r="C973" i="20"/>
  <c r="C1228" i="20"/>
  <c r="C1230" i="20"/>
  <c r="C966" i="20"/>
  <c r="C1234" i="20"/>
  <c r="C964" i="20"/>
  <c r="C719" i="20"/>
  <c r="C715" i="20"/>
  <c r="C465" i="20"/>
  <c r="C456" i="20"/>
  <c r="C209" i="20"/>
  <c r="C199" i="20"/>
  <c r="C1226" i="20"/>
  <c r="C974" i="20"/>
  <c r="C717" i="20"/>
  <c r="C712" i="20"/>
  <c r="C461" i="20"/>
  <c r="C457" i="20"/>
  <c r="C201" i="20"/>
  <c r="C206" i="20"/>
  <c r="C970" i="20"/>
  <c r="C969" i="20"/>
  <c r="C721" i="20"/>
  <c r="C709" i="20"/>
  <c r="C462" i="20"/>
  <c r="C458" i="20"/>
  <c r="C196" i="20"/>
  <c r="C200" i="20"/>
  <c r="C1223" i="20"/>
  <c r="C976" i="20"/>
  <c r="C718" i="20"/>
  <c r="C716" i="20"/>
  <c r="C467" i="20"/>
  <c r="C454" i="20"/>
  <c r="C210" i="20"/>
  <c r="C197" i="20"/>
  <c r="C1232" i="20"/>
  <c r="C967" i="20"/>
  <c r="C720" i="20"/>
  <c r="C711" i="20"/>
  <c r="C459" i="20"/>
  <c r="C463" i="20"/>
  <c r="C211" i="20"/>
  <c r="C208" i="20"/>
  <c r="C1224" i="20"/>
  <c r="C972" i="20"/>
  <c r="C722" i="20"/>
  <c r="C723" i="20"/>
  <c r="C460" i="20"/>
  <c r="C455" i="20"/>
  <c r="C203" i="20"/>
  <c r="C198" i="20"/>
  <c r="C714" i="20"/>
  <c r="C207" i="20"/>
  <c r="C710" i="20"/>
  <c r="C202" i="20"/>
  <c r="C713" i="20"/>
  <c r="C205" i="20"/>
  <c r="C708" i="20"/>
  <c r="C204" i="20"/>
  <c r="C1221" i="20"/>
  <c r="C452" i="20"/>
  <c r="C978" i="20"/>
  <c r="C453" i="20"/>
  <c r="C968" i="20"/>
  <c r="C466" i="20"/>
  <c r="C965" i="20"/>
  <c r="C464" i="20"/>
  <c r="H651" i="20"/>
  <c r="I651" i="20" s="1"/>
  <c r="H393" i="20"/>
  <c r="I393" i="20" s="1"/>
  <c r="H682" i="20"/>
  <c r="I682" i="20" s="1"/>
  <c r="H411" i="20"/>
  <c r="I411" i="20" s="1"/>
  <c r="H395" i="20"/>
  <c r="I395" i="20" s="1"/>
  <c r="F74" i="20"/>
  <c r="F875" i="20"/>
  <c r="G875" i="20"/>
  <c r="H875" i="20" s="1"/>
  <c r="I875" i="20" s="1"/>
  <c r="G1115" i="20"/>
  <c r="F1115" i="20"/>
  <c r="F619" i="20"/>
  <c r="G619" i="20"/>
  <c r="H425" i="20"/>
  <c r="I425" i="20" s="1"/>
  <c r="H919" i="20"/>
  <c r="I919" i="20" s="1"/>
  <c r="H409" i="20"/>
  <c r="I409" i="20" s="1"/>
  <c r="H1114" i="20"/>
  <c r="I1114" i="20" s="1"/>
  <c r="H136" i="20"/>
  <c r="I136" i="20" s="1"/>
  <c r="H666" i="20"/>
  <c r="I666" i="20" s="1"/>
  <c r="H388" i="20"/>
  <c r="I388" i="20" s="1"/>
  <c r="F698" i="20"/>
  <c r="G698" i="20"/>
  <c r="H698" i="20" s="1"/>
  <c r="I698" i="20" s="1"/>
  <c r="F439" i="20"/>
  <c r="G439" i="20"/>
  <c r="F436" i="20"/>
  <c r="G436" i="20"/>
  <c r="G699" i="20"/>
  <c r="F699" i="20"/>
  <c r="F438" i="20"/>
  <c r="G438" i="20"/>
  <c r="F188" i="20"/>
  <c r="G188" i="20"/>
  <c r="F1204" i="20"/>
  <c r="G1204" i="20"/>
  <c r="H1204" i="20" s="1"/>
  <c r="I1204" i="20" s="1"/>
  <c r="H155" i="20"/>
  <c r="I155" i="20" s="1"/>
  <c r="H939" i="20"/>
  <c r="I939" i="20" s="1"/>
  <c r="H410" i="20"/>
  <c r="I410" i="20" s="1"/>
  <c r="H646" i="20"/>
  <c r="I646" i="20" s="1"/>
  <c r="H662" i="20"/>
  <c r="I662" i="20" s="1"/>
  <c r="G1131" i="20"/>
  <c r="H1131" i="20" s="1"/>
  <c r="I1131" i="20" s="1"/>
  <c r="F1131" i="20"/>
  <c r="F891" i="20"/>
  <c r="G891" i="20"/>
  <c r="F379" i="20"/>
  <c r="G379" i="20"/>
  <c r="H379" i="20" s="1"/>
  <c r="I379" i="20" s="1"/>
  <c r="F1195" i="20"/>
  <c r="H1195" i="20" s="1"/>
  <c r="I1195" i="20" s="1"/>
  <c r="G948" i="20"/>
  <c r="H948" i="20" s="1"/>
  <c r="I948" i="20" s="1"/>
  <c r="F948" i="20"/>
  <c r="G695" i="20"/>
  <c r="F695" i="20"/>
  <c r="F952" i="20"/>
  <c r="G952" i="20"/>
  <c r="G693" i="20"/>
  <c r="F693" i="20"/>
  <c r="F183" i="20"/>
  <c r="G183" i="20"/>
  <c r="F1207" i="20"/>
  <c r="G1207" i="20"/>
  <c r="H647" i="20"/>
  <c r="I647" i="20" s="1"/>
  <c r="H900" i="20"/>
  <c r="I900" i="20" s="1"/>
  <c r="H139" i="20"/>
  <c r="I139" i="20" s="1"/>
  <c r="H1190" i="20"/>
  <c r="I1190" i="20" s="1"/>
  <c r="H1178" i="20"/>
  <c r="I1178" i="20" s="1"/>
  <c r="H153" i="20"/>
  <c r="I153" i="20" s="1"/>
  <c r="H918" i="20"/>
  <c r="I918" i="20" s="1"/>
  <c r="H392" i="20"/>
  <c r="I392" i="20" s="1"/>
  <c r="H665" i="20"/>
  <c r="I665" i="20" s="1"/>
  <c r="H649" i="20"/>
  <c r="I649" i="20" s="1"/>
  <c r="F950" i="20"/>
  <c r="G950" i="20"/>
  <c r="F954" i="20"/>
  <c r="G954" i="20"/>
  <c r="F697" i="20"/>
  <c r="G697" i="20"/>
  <c r="G187" i="20"/>
  <c r="F187" i="20"/>
  <c r="G1208" i="20"/>
  <c r="H1208" i="20" s="1"/>
  <c r="I1208" i="20" s="1"/>
  <c r="F1208" i="20"/>
  <c r="H1191" i="20"/>
  <c r="I1191" i="20" s="1"/>
  <c r="H644" i="20"/>
  <c r="I644" i="20" s="1"/>
  <c r="K1354" i="20"/>
  <c r="K1338" i="20"/>
  <c r="K1322" i="20"/>
  <c r="K1306" i="20"/>
  <c r="K1290" i="20"/>
  <c r="K1258" i="20"/>
  <c r="K1274" i="20"/>
  <c r="K1242" i="20"/>
  <c r="K1226" i="20"/>
  <c r="K1210" i="20"/>
  <c r="K1194" i="20"/>
  <c r="K1178" i="20"/>
  <c r="K1162" i="20"/>
  <c r="K1130" i="20"/>
  <c r="K1146" i="20"/>
  <c r="K1114" i="20"/>
  <c r="K1066" i="20"/>
  <c r="K1082" i="20"/>
  <c r="K1050" i="20"/>
  <c r="K1034" i="20"/>
  <c r="K1018" i="20"/>
  <c r="K1002" i="20"/>
  <c r="K970" i="20"/>
  <c r="K954" i="20"/>
  <c r="K938" i="20"/>
  <c r="K922" i="20"/>
  <c r="K1098" i="20"/>
  <c r="K986" i="20"/>
  <c r="K890" i="20"/>
  <c r="K874" i="20"/>
  <c r="K858" i="20"/>
  <c r="K842" i="20"/>
  <c r="K906" i="20"/>
  <c r="K826" i="20"/>
  <c r="K794" i="20"/>
  <c r="K778" i="20"/>
  <c r="K762" i="20"/>
  <c r="K746" i="20"/>
  <c r="K730" i="20"/>
  <c r="K714" i="20"/>
  <c r="K810" i="20"/>
  <c r="K698" i="20"/>
  <c r="K682" i="20"/>
  <c r="N682" i="20" s="1"/>
  <c r="K666" i="20"/>
  <c r="K650" i="20"/>
  <c r="K634" i="20"/>
  <c r="K570" i="20"/>
  <c r="K554" i="20"/>
  <c r="K618" i="20"/>
  <c r="K602" i="20"/>
  <c r="K586" i="20"/>
  <c r="K538" i="20"/>
  <c r="K522" i="20"/>
  <c r="K506" i="20"/>
  <c r="K490" i="20"/>
  <c r="K474" i="20"/>
  <c r="K458" i="20"/>
  <c r="K442" i="20"/>
  <c r="K426" i="20"/>
  <c r="N426" i="20" s="1"/>
  <c r="K410" i="20"/>
  <c r="K394" i="20"/>
  <c r="K234" i="20"/>
  <c r="K218" i="20"/>
  <c r="K378" i="20"/>
  <c r="K362" i="20"/>
  <c r="K346" i="20"/>
  <c r="K330" i="20"/>
  <c r="K314" i="20"/>
  <c r="K298" i="20"/>
  <c r="K282" i="20"/>
  <c r="K266" i="20"/>
  <c r="K250" i="20"/>
  <c r="K202" i="20"/>
  <c r="K186" i="20"/>
  <c r="K170" i="20"/>
  <c r="N170" i="20" s="1"/>
  <c r="K138" i="20"/>
  <c r="K106" i="20"/>
  <c r="K90" i="20"/>
  <c r="K154" i="20"/>
  <c r="K122" i="20"/>
  <c r="N104" i="20"/>
  <c r="M104" i="20"/>
  <c r="K1353" i="20"/>
  <c r="K1337" i="20"/>
  <c r="K1321" i="20"/>
  <c r="K1305" i="20"/>
  <c r="K1289" i="20"/>
  <c r="K1257" i="20"/>
  <c r="K1241" i="20"/>
  <c r="K1273" i="20"/>
  <c r="K1225" i="20"/>
  <c r="K1209" i="20"/>
  <c r="K1193" i="20"/>
  <c r="K1161" i="20"/>
  <c r="K1177" i="20"/>
  <c r="K1145" i="20"/>
  <c r="K1129" i="20"/>
  <c r="K1097" i="20"/>
  <c r="K1081" i="20"/>
  <c r="K1113" i="20"/>
  <c r="K1049" i="20"/>
  <c r="K1033" i="20"/>
  <c r="K1017" i="20"/>
  <c r="K1001" i="20"/>
  <c r="K985" i="20"/>
  <c r="K1065" i="20"/>
  <c r="K969" i="20"/>
  <c r="K937" i="20"/>
  <c r="K889" i="20"/>
  <c r="K873" i="20"/>
  <c r="K857" i="20"/>
  <c r="K841" i="20"/>
  <c r="K953" i="20"/>
  <c r="K825" i="20"/>
  <c r="K809" i="20"/>
  <c r="K905" i="20"/>
  <c r="K921" i="20"/>
  <c r="K777" i="20"/>
  <c r="K761" i="20"/>
  <c r="K745" i="20"/>
  <c r="K729" i="20"/>
  <c r="K793" i="20"/>
  <c r="K697" i="20"/>
  <c r="K681" i="20"/>
  <c r="K665" i="20"/>
  <c r="K649" i="20"/>
  <c r="K633" i="20"/>
  <c r="K713" i="20"/>
  <c r="K569" i="20"/>
  <c r="K617" i="20"/>
  <c r="K601" i="20"/>
  <c r="K585" i="20"/>
  <c r="K553" i="20"/>
  <c r="K537" i="20"/>
  <c r="K521" i="20"/>
  <c r="K505" i="20"/>
  <c r="K489" i="20"/>
  <c r="K473" i="20"/>
  <c r="K457" i="20"/>
  <c r="K441" i="20"/>
  <c r="K425" i="20"/>
  <c r="K409" i="20"/>
  <c r="K393" i="20"/>
  <c r="K377" i="20"/>
  <c r="K361" i="20"/>
  <c r="K345" i="20"/>
  <c r="K329" i="20"/>
  <c r="K313" i="20"/>
  <c r="K297" i="20"/>
  <c r="K281" i="20"/>
  <c r="K265" i="20"/>
  <c r="K249" i="20"/>
  <c r="K233" i="20"/>
  <c r="K217" i="20"/>
  <c r="K201" i="20"/>
  <c r="K185" i="20"/>
  <c r="K169" i="20"/>
  <c r="K153" i="20"/>
  <c r="K121" i="20"/>
  <c r="K137" i="20"/>
  <c r="K105" i="20"/>
  <c r="K89" i="20"/>
  <c r="N73" i="20"/>
  <c r="N136" i="20"/>
  <c r="M136" i="20"/>
  <c r="O407" i="20"/>
  <c r="P407" i="20" s="1"/>
  <c r="N936" i="20"/>
  <c r="M936" i="20"/>
  <c r="N938" i="20"/>
  <c r="O938" i="20" s="1"/>
  <c r="P938" i="20" s="1"/>
  <c r="M938" i="20"/>
  <c r="O405" i="20"/>
  <c r="P405" i="20" s="1"/>
  <c r="N166" i="20"/>
  <c r="M166" i="20"/>
  <c r="N424" i="20"/>
  <c r="M424" i="20"/>
  <c r="N420" i="20"/>
  <c r="M420" i="20"/>
  <c r="N679" i="20"/>
  <c r="M679" i="20"/>
  <c r="O406" i="20"/>
  <c r="P406" i="20" s="1"/>
  <c r="M120" i="20"/>
  <c r="N120" i="20"/>
  <c r="O120" i="20" s="1"/>
  <c r="P120" i="20" s="1"/>
  <c r="N648" i="20"/>
  <c r="M648" i="20"/>
  <c r="O662" i="20"/>
  <c r="P662" i="20" s="1"/>
  <c r="N165" i="20"/>
  <c r="M165" i="20"/>
  <c r="N169" i="20"/>
  <c r="O169" i="20" s="1"/>
  <c r="P169" i="20" s="1"/>
  <c r="M169" i="20"/>
  <c r="N423" i="20"/>
  <c r="O423" i="20" s="1"/>
  <c r="P423" i="20" s="1"/>
  <c r="M423" i="20"/>
  <c r="N678" i="20"/>
  <c r="O678" i="20" s="1"/>
  <c r="P678" i="20" s="1"/>
  <c r="M678" i="20"/>
  <c r="N935" i="20"/>
  <c r="O935" i="20" s="1"/>
  <c r="P935" i="20" s="1"/>
  <c r="M935" i="20"/>
  <c r="N933" i="20"/>
  <c r="O933" i="20" s="1"/>
  <c r="P933" i="20" s="1"/>
  <c r="M933" i="20"/>
  <c r="Y97" i="20"/>
  <c r="Y98" i="20" s="1"/>
  <c r="Y99" i="20" s="1"/>
  <c r="Y100" i="20" s="1"/>
  <c r="Y101" i="20" s="1"/>
  <c r="Y102" i="20" s="1"/>
  <c r="Y103" i="20" s="1"/>
  <c r="Y104" i="20" s="1"/>
  <c r="Y105" i="20" s="1"/>
  <c r="Y106" i="20" s="1"/>
  <c r="Y107" i="20" s="1"/>
  <c r="Y108" i="20" s="1"/>
  <c r="Y109" i="20" s="1"/>
  <c r="Y110" i="20" s="1"/>
  <c r="Y111" i="20" s="1"/>
  <c r="Y112" i="20" s="1"/>
  <c r="Y113" i="20" s="1"/>
  <c r="Y114" i="20" s="1"/>
  <c r="Y115" i="20" s="1"/>
  <c r="Y116" i="20" s="1"/>
  <c r="Y117" i="20" s="1"/>
  <c r="Y118" i="20" s="1"/>
  <c r="Y119" i="20" s="1"/>
  <c r="Y120" i="20" s="1"/>
  <c r="Y121" i="20" s="1"/>
  <c r="Y122" i="20" s="1"/>
  <c r="Y123" i="20" s="1"/>
  <c r="Y124" i="20" s="1"/>
  <c r="Y125" i="20" s="1"/>
  <c r="Y126" i="20" s="1"/>
  <c r="Y127" i="20" s="1"/>
  <c r="Y128" i="20" s="1"/>
  <c r="Y129" i="20" s="1"/>
  <c r="Y130" i="20" s="1"/>
  <c r="Y131" i="20" s="1"/>
  <c r="Y132" i="20" s="1"/>
  <c r="Y133" i="20" s="1"/>
  <c r="Y134" i="20" s="1"/>
  <c r="Y135" i="20" s="1"/>
  <c r="Y136" i="20" s="1"/>
  <c r="Y137" i="20" s="1"/>
  <c r="Y138" i="20" s="1"/>
  <c r="Y139" i="20" s="1"/>
  <c r="Y140" i="20" s="1"/>
  <c r="Y141" i="20" s="1"/>
  <c r="Y142" i="20" s="1"/>
  <c r="Y143" i="20" s="1"/>
  <c r="Y144" i="20" s="1"/>
  <c r="Y145" i="20" s="1"/>
  <c r="Y146" i="20" s="1"/>
  <c r="Y147" i="20" s="1"/>
  <c r="Y148" i="20" s="1"/>
  <c r="Y149" i="20" s="1"/>
  <c r="Y150" i="20" s="1"/>
  <c r="Y151" i="20" s="1"/>
  <c r="Y152" i="20" s="1"/>
  <c r="Y153" i="20" s="1"/>
  <c r="Y154" i="20" s="1"/>
  <c r="Y155" i="20" s="1"/>
  <c r="Y156" i="20" s="1"/>
  <c r="Y157" i="20" s="1"/>
  <c r="Y158" i="20" s="1"/>
  <c r="Y159" i="20" s="1"/>
  <c r="Y160" i="20" s="1"/>
  <c r="Y161" i="20" s="1"/>
  <c r="Y162" i="20" s="1"/>
  <c r="Y163" i="20" s="1"/>
  <c r="AF48" i="20" s="1"/>
  <c r="N344" i="20"/>
  <c r="M344" i="20"/>
  <c r="M856" i="20"/>
  <c r="N856" i="20"/>
  <c r="O661" i="20"/>
  <c r="P661" i="20" s="1"/>
  <c r="M360" i="20"/>
  <c r="N360" i="20"/>
  <c r="N600" i="20"/>
  <c r="M600" i="20"/>
  <c r="N872" i="20"/>
  <c r="O872" i="20" s="1"/>
  <c r="P872" i="20" s="1"/>
  <c r="M872" i="20"/>
  <c r="O1108" i="20"/>
  <c r="P1108" i="20" s="1"/>
  <c r="M920" i="20"/>
  <c r="O920" i="20" s="1"/>
  <c r="P920" i="20" s="1"/>
  <c r="M408" i="20"/>
  <c r="O408" i="20" s="1"/>
  <c r="P408" i="20" s="1"/>
  <c r="N937" i="20"/>
  <c r="M937" i="20"/>
  <c r="N664" i="20"/>
  <c r="O664" i="20" s="1"/>
  <c r="P664" i="20" s="1"/>
  <c r="N164" i="20"/>
  <c r="O164" i="20" s="1"/>
  <c r="P164" i="20" s="1"/>
  <c r="M164" i="20"/>
  <c r="N168" i="20"/>
  <c r="O168" i="20" s="1"/>
  <c r="P168" i="20" s="1"/>
  <c r="M168" i="20"/>
  <c r="N422" i="20"/>
  <c r="M422" i="20"/>
  <c r="N681" i="20"/>
  <c r="O681" i="20" s="1"/>
  <c r="P681" i="20" s="1"/>
  <c r="M681" i="20"/>
  <c r="N677" i="20"/>
  <c r="O677" i="20" s="1"/>
  <c r="P677" i="20" s="1"/>
  <c r="M677" i="20"/>
  <c r="M376" i="20"/>
  <c r="N376" i="20"/>
  <c r="N616" i="20"/>
  <c r="M616" i="20"/>
  <c r="N888" i="20"/>
  <c r="M888" i="20"/>
  <c r="L1110" i="20"/>
  <c r="M1109" i="20"/>
  <c r="N1109" i="20"/>
  <c r="O149" i="20"/>
  <c r="P149" i="20" s="1"/>
  <c r="N88" i="20"/>
  <c r="M88" i="20"/>
  <c r="N392" i="20"/>
  <c r="M392" i="20"/>
  <c r="M632" i="20"/>
  <c r="N632" i="20"/>
  <c r="N904" i="20"/>
  <c r="M904" i="20"/>
  <c r="O87" i="20"/>
  <c r="J1219" i="20"/>
  <c r="J1215" i="20"/>
  <c r="J1211" i="20"/>
  <c r="J1207" i="20"/>
  <c r="J1216" i="20"/>
  <c r="J1212" i="20"/>
  <c r="J1208" i="20"/>
  <c r="J1204" i="20"/>
  <c r="J1217" i="20"/>
  <c r="J1213" i="20"/>
  <c r="J1218" i="20"/>
  <c r="J1210" i="20"/>
  <c r="J1206" i="20"/>
  <c r="J1205" i="20"/>
  <c r="J1209" i="20"/>
  <c r="J1214" i="20"/>
  <c r="J961" i="20"/>
  <c r="J957" i="20"/>
  <c r="J953" i="20"/>
  <c r="J949" i="20"/>
  <c r="J962" i="20"/>
  <c r="J958" i="20"/>
  <c r="J954" i="20"/>
  <c r="J950" i="20"/>
  <c r="J963" i="20"/>
  <c r="J959" i="20"/>
  <c r="J955" i="20"/>
  <c r="J951" i="20"/>
  <c r="J960" i="20"/>
  <c r="J956" i="20"/>
  <c r="J952" i="20"/>
  <c r="J948" i="20"/>
  <c r="J701" i="20"/>
  <c r="J693" i="20"/>
  <c r="J702" i="20"/>
  <c r="J694" i="20"/>
  <c r="J703" i="20"/>
  <c r="J695" i="20"/>
  <c r="J704" i="20"/>
  <c r="J696" i="20"/>
  <c r="J705" i="20"/>
  <c r="J697" i="20"/>
  <c r="J706" i="20"/>
  <c r="J698" i="20"/>
  <c r="J707" i="20"/>
  <c r="J699" i="20"/>
  <c r="J700" i="20"/>
  <c r="J692" i="20"/>
  <c r="J450" i="20"/>
  <c r="J442" i="20"/>
  <c r="J451" i="20"/>
  <c r="J443" i="20"/>
  <c r="J444" i="20"/>
  <c r="J436" i="20"/>
  <c r="J445" i="20"/>
  <c r="J437" i="20"/>
  <c r="J446" i="20"/>
  <c r="J438" i="20"/>
  <c r="J447" i="20"/>
  <c r="J439" i="20"/>
  <c r="J448" i="20"/>
  <c r="J440" i="20"/>
  <c r="J449" i="20"/>
  <c r="J441" i="20"/>
  <c r="J192" i="20"/>
  <c r="J184" i="20"/>
  <c r="J193" i="20"/>
  <c r="J185" i="20"/>
  <c r="J194" i="20"/>
  <c r="J186" i="20"/>
  <c r="J195" i="20"/>
  <c r="J187" i="20"/>
  <c r="J188" i="20"/>
  <c r="J180" i="20"/>
  <c r="J189" i="20"/>
  <c r="J181" i="20"/>
  <c r="J190" i="20"/>
  <c r="J182" i="20"/>
  <c r="J191" i="20"/>
  <c r="J183" i="20"/>
  <c r="M73" i="20"/>
  <c r="N152" i="20"/>
  <c r="O152" i="20" s="1"/>
  <c r="P152" i="20" s="1"/>
  <c r="N167" i="20"/>
  <c r="M167" i="20"/>
  <c r="N425" i="20"/>
  <c r="M425" i="20"/>
  <c r="M421" i="20"/>
  <c r="N421" i="20"/>
  <c r="N676" i="20"/>
  <c r="M676" i="20"/>
  <c r="M680" i="20"/>
  <c r="N680" i="20"/>
  <c r="O680" i="20" s="1"/>
  <c r="P680" i="20" s="1"/>
  <c r="N932" i="20"/>
  <c r="O932" i="20" s="1"/>
  <c r="P932" i="20" s="1"/>
  <c r="M932" i="20"/>
  <c r="N934" i="20"/>
  <c r="M934" i="20"/>
  <c r="G1181" i="20" l="1"/>
  <c r="F1181" i="20"/>
  <c r="G125" i="20"/>
  <c r="H125" i="20" s="1"/>
  <c r="I125" i="20" s="1"/>
  <c r="F125" i="20"/>
  <c r="G652" i="20"/>
  <c r="H652" i="20" s="1"/>
  <c r="I652" i="20" s="1"/>
  <c r="F652" i="20"/>
  <c r="O632" i="20"/>
  <c r="P632" i="20" s="1"/>
  <c r="O648" i="20"/>
  <c r="P648" i="20" s="1"/>
  <c r="O936" i="20"/>
  <c r="P936" i="20" s="1"/>
  <c r="H954" i="20"/>
  <c r="I954" i="20" s="1"/>
  <c r="H950" i="20"/>
  <c r="I950" i="20" s="1"/>
  <c r="H183" i="20"/>
  <c r="I183" i="20" s="1"/>
  <c r="H619" i="20"/>
  <c r="I619" i="20" s="1"/>
  <c r="G965" i="20"/>
  <c r="F965" i="20"/>
  <c r="G708" i="20"/>
  <c r="H708" i="20" s="1"/>
  <c r="I708" i="20" s="1"/>
  <c r="F708" i="20"/>
  <c r="G203" i="20"/>
  <c r="H203" i="20" s="1"/>
  <c r="I203" i="20" s="1"/>
  <c r="F203" i="20"/>
  <c r="G196" i="20"/>
  <c r="H196" i="20" s="1"/>
  <c r="I196" i="20" s="1"/>
  <c r="F196" i="20"/>
  <c r="F201" i="20"/>
  <c r="G201" i="20"/>
  <c r="G971" i="20"/>
  <c r="H971" i="20" s="1"/>
  <c r="I971" i="20" s="1"/>
  <c r="F971" i="20"/>
  <c r="F700" i="20"/>
  <c r="H700" i="20" s="1"/>
  <c r="I700" i="20" s="1"/>
  <c r="H91" i="20"/>
  <c r="H1210" i="20"/>
  <c r="I1210" i="20" s="1"/>
  <c r="G1117" i="20"/>
  <c r="F1117" i="20"/>
  <c r="G909" i="20"/>
  <c r="F909" i="20"/>
  <c r="H1211" i="20"/>
  <c r="I1211" i="20" s="1"/>
  <c r="F1164" i="20"/>
  <c r="G1164" i="20"/>
  <c r="G860" i="20"/>
  <c r="H860" i="20" s="1"/>
  <c r="I860" i="20" s="1"/>
  <c r="F860" i="20"/>
  <c r="H1147" i="20"/>
  <c r="I1147" i="20" s="1"/>
  <c r="F205" i="20"/>
  <c r="G205" i="20"/>
  <c r="H205" i="20" s="1"/>
  <c r="I205" i="20" s="1"/>
  <c r="G455" i="20"/>
  <c r="H455" i="20" s="1"/>
  <c r="I455" i="20" s="1"/>
  <c r="F455" i="20"/>
  <c r="F454" i="20"/>
  <c r="G454" i="20"/>
  <c r="H454" i="20" s="1"/>
  <c r="I454" i="20" s="1"/>
  <c r="G458" i="20"/>
  <c r="F458" i="20"/>
  <c r="F457" i="20"/>
  <c r="G457" i="20"/>
  <c r="F456" i="20"/>
  <c r="G456" i="20"/>
  <c r="H456" i="20" s="1"/>
  <c r="I456" i="20" s="1"/>
  <c r="F1228" i="20"/>
  <c r="G1228" i="20"/>
  <c r="H1228" i="20" s="1"/>
  <c r="I1228" i="20" s="1"/>
  <c r="G397" i="20"/>
  <c r="H397" i="20" s="1"/>
  <c r="I397" i="20" s="1"/>
  <c r="F397" i="20"/>
  <c r="G605" i="20"/>
  <c r="H605" i="20" s="1"/>
  <c r="I605" i="20" s="1"/>
  <c r="F605" i="20"/>
  <c r="F109" i="20"/>
  <c r="G109" i="20"/>
  <c r="H109" i="20" s="1"/>
  <c r="I109" i="20" s="1"/>
  <c r="G156" i="20"/>
  <c r="F156" i="20"/>
  <c r="G108" i="20"/>
  <c r="H108" i="20" s="1"/>
  <c r="I108" i="20" s="1"/>
  <c r="F108" i="20"/>
  <c r="F1116" i="20"/>
  <c r="G1116" i="20"/>
  <c r="H1116" i="20" s="1"/>
  <c r="I1116" i="20" s="1"/>
  <c r="G876" i="20"/>
  <c r="F876" i="20"/>
  <c r="F604" i="20"/>
  <c r="G604" i="20"/>
  <c r="H604" i="20" s="1"/>
  <c r="I604" i="20" s="1"/>
  <c r="F380" i="20"/>
  <c r="G380" i="20"/>
  <c r="F636" i="20"/>
  <c r="G636" i="20"/>
  <c r="H636" i="20" s="1"/>
  <c r="I636" i="20" s="1"/>
  <c r="F701" i="20"/>
  <c r="H701" i="20" s="1"/>
  <c r="I701" i="20" s="1"/>
  <c r="F1165" i="20"/>
  <c r="G1165" i="20"/>
  <c r="G381" i="20"/>
  <c r="H381" i="20" s="1"/>
  <c r="I381" i="20" s="1"/>
  <c r="F381" i="20"/>
  <c r="G1149" i="20"/>
  <c r="H1149" i="20" s="1"/>
  <c r="I1149" i="20" s="1"/>
  <c r="F1149" i="20"/>
  <c r="G364" i="20"/>
  <c r="F364" i="20"/>
  <c r="M170" i="20"/>
  <c r="H699" i="20"/>
  <c r="I699" i="20" s="1"/>
  <c r="G968" i="20"/>
  <c r="H968" i="20" s="1"/>
  <c r="I968" i="20" s="1"/>
  <c r="F968" i="20"/>
  <c r="F713" i="20"/>
  <c r="G713" i="20"/>
  <c r="G460" i="20"/>
  <c r="F460" i="20"/>
  <c r="F459" i="20"/>
  <c r="G459" i="20"/>
  <c r="F461" i="20"/>
  <c r="G461" i="20"/>
  <c r="H461" i="20" s="1"/>
  <c r="I461" i="20" s="1"/>
  <c r="G973" i="20"/>
  <c r="H973" i="20" s="1"/>
  <c r="I973" i="20" s="1"/>
  <c r="F973" i="20"/>
  <c r="H445" i="20"/>
  <c r="I445" i="20" s="1"/>
  <c r="D1263" i="20"/>
  <c r="D1135" i="20"/>
  <c r="D1007" i="20"/>
  <c r="D863" i="20"/>
  <c r="D735" i="20"/>
  <c r="D623" i="20"/>
  <c r="D495" i="20"/>
  <c r="D319" i="20"/>
  <c r="D367" i="20"/>
  <c r="D127" i="20"/>
  <c r="D1247" i="20"/>
  <c r="D1119" i="20"/>
  <c r="D991" i="20"/>
  <c r="D847" i="20"/>
  <c r="D719" i="20"/>
  <c r="D607" i="20"/>
  <c r="D479" i="20"/>
  <c r="D303" i="20"/>
  <c r="D351" i="20"/>
  <c r="D95" i="20"/>
  <c r="D1359" i="20"/>
  <c r="D1231" i="20"/>
  <c r="D1103" i="20"/>
  <c r="D975" i="20"/>
  <c r="D831" i="20"/>
  <c r="D799" i="20"/>
  <c r="D591" i="20"/>
  <c r="D463" i="20"/>
  <c r="G463" i="20" s="1"/>
  <c r="D287" i="20"/>
  <c r="D383" i="20"/>
  <c r="D1327" i="20"/>
  <c r="D1183" i="20"/>
  <c r="D1071" i="20"/>
  <c r="D943" i="20"/>
  <c r="D815" i="20"/>
  <c r="D687" i="20"/>
  <c r="D559" i="20"/>
  <c r="D431" i="20"/>
  <c r="D255" i="20"/>
  <c r="D111" i="20"/>
  <c r="D1311" i="20"/>
  <c r="D1167" i="20"/>
  <c r="D1055" i="20"/>
  <c r="D927" i="20"/>
  <c r="D783" i="20"/>
  <c r="D671" i="20"/>
  <c r="D543" i="20"/>
  <c r="D415" i="20"/>
  <c r="D239" i="20"/>
  <c r="D191" i="20"/>
  <c r="D1295" i="20"/>
  <c r="D1215" i="20"/>
  <c r="D1039" i="20"/>
  <c r="D911" i="20"/>
  <c r="D767" i="20"/>
  <c r="D655" i="20"/>
  <c r="D527" i="20"/>
  <c r="D399" i="20"/>
  <c r="D223" i="20"/>
  <c r="D175" i="20"/>
  <c r="D1087" i="20"/>
  <c r="D575" i="20"/>
  <c r="D1023" i="20"/>
  <c r="D511" i="20"/>
  <c r="D959" i="20"/>
  <c r="D447" i="20"/>
  <c r="D879" i="20"/>
  <c r="D335" i="20"/>
  <c r="D1199" i="20"/>
  <c r="D703" i="20"/>
  <c r="D143" i="20"/>
  <c r="D751" i="20"/>
  <c r="D639" i="20"/>
  <c r="D207" i="20"/>
  <c r="D1343" i="20"/>
  <c r="D159" i="20"/>
  <c r="D1279" i="20"/>
  <c r="D1151" i="20"/>
  <c r="D271" i="20"/>
  <c r="D895" i="20"/>
  <c r="G78" i="20"/>
  <c r="D1358" i="20"/>
  <c r="D1214" i="20"/>
  <c r="D1102" i="20"/>
  <c r="D942" i="20"/>
  <c r="D878" i="20"/>
  <c r="D718" i="20"/>
  <c r="D590" i="20"/>
  <c r="D462" i="20"/>
  <c r="F462" i="20" s="1"/>
  <c r="D1342" i="20"/>
  <c r="D1198" i="20"/>
  <c r="D1086" i="20"/>
  <c r="D926" i="20"/>
  <c r="D814" i="20"/>
  <c r="D702" i="20"/>
  <c r="D574" i="20"/>
  <c r="D446" i="20"/>
  <c r="D270" i="20"/>
  <c r="D126" i="20"/>
  <c r="D1278" i="20"/>
  <c r="D1150" i="20"/>
  <c r="D1022" i="20"/>
  <c r="D894" i="20"/>
  <c r="D766" i="20"/>
  <c r="D638" i="20"/>
  <c r="D494" i="20"/>
  <c r="D334" i="20"/>
  <c r="D382" i="20"/>
  <c r="D142" i="20"/>
  <c r="D1246" i="20"/>
  <c r="D1134" i="20"/>
  <c r="D1006" i="20"/>
  <c r="D862" i="20"/>
  <c r="D750" i="20"/>
  <c r="D622" i="20"/>
  <c r="D478" i="20"/>
  <c r="D318" i="20"/>
  <c r="D366" i="20"/>
  <c r="D110" i="20"/>
  <c r="D1326" i="20"/>
  <c r="D1070" i="20"/>
  <c r="D798" i="20"/>
  <c r="D542" i="20"/>
  <c r="D286" i="20"/>
  <c r="D174" i="20"/>
  <c r="D1310" i="20"/>
  <c r="D1054" i="20"/>
  <c r="D846" i="20"/>
  <c r="D526" i="20"/>
  <c r="D254" i="20"/>
  <c r="D206" i="20"/>
  <c r="D1118" i="20"/>
  <c r="D190" i="20"/>
  <c r="D1294" i="20"/>
  <c r="D1038" i="20"/>
  <c r="D782" i="20"/>
  <c r="D510" i="20"/>
  <c r="D238" i="20"/>
  <c r="D990" i="20"/>
  <c r="D430" i="20"/>
  <c r="D350" i="20"/>
  <c r="D1230" i="20"/>
  <c r="G1230" i="20" s="1"/>
  <c r="D958" i="20"/>
  <c r="D734" i="20"/>
  <c r="D558" i="20"/>
  <c r="D222" i="20"/>
  <c r="D606" i="20"/>
  <c r="D1182" i="20"/>
  <c r="D686" i="20"/>
  <c r="D302" i="20"/>
  <c r="D1262" i="20"/>
  <c r="D974" i="20"/>
  <c r="D670" i="20"/>
  <c r="D414" i="20"/>
  <c r="D158" i="20"/>
  <c r="D830" i="20"/>
  <c r="D1166" i="20"/>
  <c r="D910" i="20"/>
  <c r="D654" i="20"/>
  <c r="D398" i="20"/>
  <c r="D94" i="20"/>
  <c r="G141" i="20"/>
  <c r="H141" i="20" s="1"/>
  <c r="I141" i="20" s="1"/>
  <c r="F141" i="20"/>
  <c r="F157" i="20"/>
  <c r="G157" i="20"/>
  <c r="F173" i="20"/>
  <c r="G173" i="20"/>
  <c r="G653" i="20"/>
  <c r="F653" i="20"/>
  <c r="F140" i="20"/>
  <c r="G140" i="20"/>
  <c r="F1132" i="20"/>
  <c r="G1132" i="20"/>
  <c r="G892" i="20"/>
  <c r="H892" i="20" s="1"/>
  <c r="I892" i="20" s="1"/>
  <c r="F892" i="20"/>
  <c r="H186" i="20"/>
  <c r="I186" i="20" s="1"/>
  <c r="C1237" i="20"/>
  <c r="C1248" i="20"/>
  <c r="C995" i="20"/>
  <c r="C991" i="20"/>
  <c r="C729" i="20"/>
  <c r="C731" i="20"/>
  <c r="C475" i="20"/>
  <c r="C468" i="20"/>
  <c r="C222" i="20"/>
  <c r="C216" i="20"/>
  <c r="C1251" i="20"/>
  <c r="C1250" i="20"/>
  <c r="C993" i="20"/>
  <c r="C988" i="20"/>
  <c r="C733" i="20"/>
  <c r="C738" i="20"/>
  <c r="C477" i="20"/>
  <c r="C474" i="20"/>
  <c r="C226" i="20"/>
  <c r="C214" i="20"/>
  <c r="C1247" i="20"/>
  <c r="C1242" i="20"/>
  <c r="C989" i="20"/>
  <c r="C987" i="20"/>
  <c r="C734" i="20"/>
  <c r="C730" i="20"/>
  <c r="C478" i="20"/>
  <c r="C473" i="20"/>
  <c r="C218" i="20"/>
  <c r="C223" i="20"/>
  <c r="C1243" i="20"/>
  <c r="C1240" i="20"/>
  <c r="C985" i="20"/>
  <c r="C992" i="20"/>
  <c r="C726" i="20"/>
  <c r="C739" i="20"/>
  <c r="C480" i="20"/>
  <c r="C472" i="20"/>
  <c r="C227" i="20"/>
  <c r="C215" i="20"/>
  <c r="C1245" i="20"/>
  <c r="C1246" i="20"/>
  <c r="C990" i="20"/>
  <c r="C983" i="20"/>
  <c r="C728" i="20"/>
  <c r="C727" i="20"/>
  <c r="C471" i="20"/>
  <c r="C469" i="20"/>
  <c r="C221" i="20"/>
  <c r="C217" i="20"/>
  <c r="C1241" i="20"/>
  <c r="C984" i="20"/>
  <c r="C481" i="20"/>
  <c r="C213" i="20"/>
  <c r="C1236" i="20"/>
  <c r="C982" i="20"/>
  <c r="C482" i="20"/>
  <c r="C224" i="20"/>
  <c r="C1244" i="20"/>
  <c r="C736" i="20"/>
  <c r="C470" i="20"/>
  <c r="C212" i="20"/>
  <c r="C981" i="20"/>
  <c r="C737" i="20"/>
  <c r="C479" i="20"/>
  <c r="C994" i="20"/>
  <c r="C732" i="20"/>
  <c r="C483" i="20"/>
  <c r="C1239" i="20"/>
  <c r="C980" i="20"/>
  <c r="C724" i="20"/>
  <c r="C219" i="20"/>
  <c r="C725" i="20"/>
  <c r="C476" i="20"/>
  <c r="C220" i="20"/>
  <c r="C225" i="20"/>
  <c r="C1249" i="20"/>
  <c r="C1238" i="20"/>
  <c r="C986" i="20"/>
  <c r="C735" i="20"/>
  <c r="F75" i="20"/>
  <c r="G206" i="20"/>
  <c r="F206" i="20"/>
  <c r="F124" i="20"/>
  <c r="G124" i="20"/>
  <c r="H124" i="20" s="1"/>
  <c r="I124" i="20" s="1"/>
  <c r="H187" i="20"/>
  <c r="I187" i="20" s="1"/>
  <c r="H891" i="20"/>
  <c r="I891" i="20" s="1"/>
  <c r="H188" i="20"/>
  <c r="I188" i="20" s="1"/>
  <c r="H436" i="20"/>
  <c r="I436" i="20" s="1"/>
  <c r="H1115" i="20"/>
  <c r="I1115" i="20" s="1"/>
  <c r="F453" i="20"/>
  <c r="G453" i="20"/>
  <c r="G202" i="20"/>
  <c r="H202" i="20" s="1"/>
  <c r="I202" i="20" s="1"/>
  <c r="F202" i="20"/>
  <c r="G711" i="20"/>
  <c r="H711" i="20" s="1"/>
  <c r="I711" i="20" s="1"/>
  <c r="F711" i="20"/>
  <c r="G716" i="20"/>
  <c r="H716" i="20" s="1"/>
  <c r="I716" i="20" s="1"/>
  <c r="F716" i="20"/>
  <c r="G709" i="20"/>
  <c r="H709" i="20" s="1"/>
  <c r="I709" i="20" s="1"/>
  <c r="F709" i="20"/>
  <c r="G712" i="20"/>
  <c r="F712" i="20"/>
  <c r="G715" i="20"/>
  <c r="H715" i="20" s="1"/>
  <c r="I715" i="20" s="1"/>
  <c r="F715" i="20"/>
  <c r="G1225" i="20"/>
  <c r="H1225" i="20" s="1"/>
  <c r="I1225" i="20" s="1"/>
  <c r="F1225" i="20"/>
  <c r="H443" i="20"/>
  <c r="I443" i="20" s="1"/>
  <c r="G444" i="20"/>
  <c r="H444" i="20" s="1"/>
  <c r="I444" i="20" s="1"/>
  <c r="G925" i="20"/>
  <c r="F925" i="20"/>
  <c r="G349" i="20"/>
  <c r="F349" i="20"/>
  <c r="G365" i="20"/>
  <c r="F365" i="20"/>
  <c r="G877" i="20"/>
  <c r="F877" i="20"/>
  <c r="G621" i="20"/>
  <c r="F621" i="20"/>
  <c r="G940" i="20"/>
  <c r="F940" i="20"/>
  <c r="F172" i="20"/>
  <c r="G172" i="20"/>
  <c r="H172" i="20" s="1"/>
  <c r="I172" i="20" s="1"/>
  <c r="F1148" i="20"/>
  <c r="G1148" i="20"/>
  <c r="H1148" i="20" s="1"/>
  <c r="I1148" i="20" s="1"/>
  <c r="F908" i="20"/>
  <c r="G908" i="20"/>
  <c r="H908" i="20" s="1"/>
  <c r="I908" i="20" s="1"/>
  <c r="F620" i="20"/>
  <c r="G620" i="20"/>
  <c r="H620" i="20" s="1"/>
  <c r="I620" i="20" s="1"/>
  <c r="O934" i="20"/>
  <c r="P934" i="20" s="1"/>
  <c r="M426" i="20"/>
  <c r="O426" i="20" s="1"/>
  <c r="P426" i="20" s="1"/>
  <c r="M682" i="20"/>
  <c r="F957" i="20"/>
  <c r="H957" i="20" s="1"/>
  <c r="I957" i="20" s="1"/>
  <c r="G710" i="20"/>
  <c r="F710" i="20"/>
  <c r="F718" i="20"/>
  <c r="G718" i="20"/>
  <c r="H718" i="20" s="1"/>
  <c r="I718" i="20" s="1"/>
  <c r="G717" i="20"/>
  <c r="F717" i="20"/>
  <c r="F719" i="20"/>
  <c r="G719" i="20"/>
  <c r="H719" i="20" s="1"/>
  <c r="I719" i="20" s="1"/>
  <c r="G1227" i="20"/>
  <c r="F1227" i="20"/>
  <c r="G975" i="20"/>
  <c r="F975" i="20"/>
  <c r="G956" i="20"/>
  <c r="H956" i="20" s="1"/>
  <c r="I956" i="20" s="1"/>
  <c r="F396" i="20"/>
  <c r="G396" i="20"/>
  <c r="H396" i="20" s="1"/>
  <c r="I396" i="20" s="1"/>
  <c r="G1180" i="20"/>
  <c r="H1180" i="20" s="1"/>
  <c r="I1180" i="20" s="1"/>
  <c r="F1180" i="20"/>
  <c r="F861" i="20"/>
  <c r="G861" i="20"/>
  <c r="H693" i="20"/>
  <c r="I693" i="20" s="1"/>
  <c r="H695" i="20"/>
  <c r="I695" i="20" s="1"/>
  <c r="H438" i="20"/>
  <c r="I438" i="20" s="1"/>
  <c r="H439" i="20"/>
  <c r="I439" i="20" s="1"/>
  <c r="G452" i="20"/>
  <c r="F452" i="20"/>
  <c r="G207" i="20"/>
  <c r="H207" i="20" s="1"/>
  <c r="I207" i="20" s="1"/>
  <c r="F207" i="20"/>
  <c r="G972" i="20"/>
  <c r="F972" i="20"/>
  <c r="F967" i="20"/>
  <c r="G967" i="20"/>
  <c r="H967" i="20" s="1"/>
  <c r="I967" i="20" s="1"/>
  <c r="G969" i="20"/>
  <c r="H969" i="20" s="1"/>
  <c r="I969" i="20" s="1"/>
  <c r="F969" i="20"/>
  <c r="G974" i="20"/>
  <c r="F974" i="20"/>
  <c r="F964" i="20"/>
  <c r="G964" i="20"/>
  <c r="H964" i="20" s="1"/>
  <c r="I964" i="20" s="1"/>
  <c r="G1222" i="20"/>
  <c r="H1222" i="20" s="1"/>
  <c r="I1222" i="20" s="1"/>
  <c r="F1222" i="20"/>
  <c r="H1206" i="20"/>
  <c r="I1206" i="20" s="1"/>
  <c r="H185" i="20"/>
  <c r="I185" i="20" s="1"/>
  <c r="H955" i="20"/>
  <c r="I955" i="20" s="1"/>
  <c r="H949" i="20"/>
  <c r="I949" i="20" s="1"/>
  <c r="F429" i="20"/>
  <c r="G429" i="20"/>
  <c r="G413" i="20"/>
  <c r="F413" i="20"/>
  <c r="F1197" i="20"/>
  <c r="G1197" i="20"/>
  <c r="H1197" i="20" s="1"/>
  <c r="I1197" i="20" s="1"/>
  <c r="F1133" i="20"/>
  <c r="G1133" i="20"/>
  <c r="H1133" i="20" s="1"/>
  <c r="I1133" i="20" s="1"/>
  <c r="G893" i="20"/>
  <c r="H893" i="20" s="1"/>
  <c r="I893" i="20" s="1"/>
  <c r="F893" i="20"/>
  <c r="G685" i="20"/>
  <c r="H685" i="20" s="1"/>
  <c r="I685" i="20" s="1"/>
  <c r="F685" i="20"/>
  <c r="G668" i="20"/>
  <c r="F668" i="20"/>
  <c r="F412" i="20"/>
  <c r="G412" i="20"/>
  <c r="H412" i="20" s="1"/>
  <c r="I412" i="20" s="1"/>
  <c r="G92" i="20"/>
  <c r="H92" i="20" s="1"/>
  <c r="I92" i="20" s="1"/>
  <c r="F92" i="20"/>
  <c r="F1196" i="20"/>
  <c r="G1196" i="20"/>
  <c r="H1196" i="20" s="1"/>
  <c r="I1196" i="20" s="1"/>
  <c r="G924" i="20"/>
  <c r="F924" i="20"/>
  <c r="G204" i="20"/>
  <c r="H204" i="20" s="1"/>
  <c r="I204" i="20" s="1"/>
  <c r="F204" i="20"/>
  <c r="G198" i="20"/>
  <c r="H198" i="20" s="1"/>
  <c r="I198" i="20" s="1"/>
  <c r="F198" i="20"/>
  <c r="G197" i="20"/>
  <c r="F197" i="20"/>
  <c r="G200" i="20"/>
  <c r="F200" i="20"/>
  <c r="G199" i="20"/>
  <c r="H199" i="20" s="1"/>
  <c r="I199" i="20" s="1"/>
  <c r="F199" i="20"/>
  <c r="F966" i="20"/>
  <c r="G966" i="20"/>
  <c r="H966" i="20" s="1"/>
  <c r="I966" i="20" s="1"/>
  <c r="G1231" i="20"/>
  <c r="F1231" i="20"/>
  <c r="O376" i="20"/>
  <c r="P376" i="20" s="1"/>
  <c r="H697" i="20"/>
  <c r="I697" i="20" s="1"/>
  <c r="H1207" i="20"/>
  <c r="I1207" i="20" s="1"/>
  <c r="H952" i="20"/>
  <c r="I952" i="20" s="1"/>
  <c r="G1221" i="20"/>
  <c r="H1221" i="20" s="1"/>
  <c r="I1221" i="20" s="1"/>
  <c r="F1221" i="20"/>
  <c r="G714" i="20"/>
  <c r="F714" i="20"/>
  <c r="G1224" i="20"/>
  <c r="F1224" i="20"/>
  <c r="G1223" i="20"/>
  <c r="H1223" i="20" s="1"/>
  <c r="I1223" i="20" s="1"/>
  <c r="F1223" i="20"/>
  <c r="G970" i="20"/>
  <c r="F970" i="20"/>
  <c r="G1226" i="20"/>
  <c r="F1226" i="20"/>
  <c r="G1229" i="20"/>
  <c r="H1229" i="20" s="1"/>
  <c r="I1229" i="20" s="1"/>
  <c r="F1229" i="20"/>
  <c r="F1220" i="20"/>
  <c r="G1220" i="20"/>
  <c r="H1220" i="20" s="1"/>
  <c r="I1220" i="20" s="1"/>
  <c r="H363" i="20"/>
  <c r="I363" i="20" s="1"/>
  <c r="F637" i="20"/>
  <c r="G637" i="20"/>
  <c r="G669" i="20"/>
  <c r="H669" i="20" s="1"/>
  <c r="I669" i="20" s="1"/>
  <c r="F669" i="20"/>
  <c r="F93" i="20"/>
  <c r="G93" i="20"/>
  <c r="H93" i="20" s="1"/>
  <c r="I93" i="20" s="1"/>
  <c r="G941" i="20"/>
  <c r="H941" i="20" s="1"/>
  <c r="I941" i="20" s="1"/>
  <c r="F941" i="20"/>
  <c r="H951" i="20"/>
  <c r="I951" i="20" s="1"/>
  <c r="G684" i="20"/>
  <c r="H684" i="20" s="1"/>
  <c r="I684" i="20" s="1"/>
  <c r="F684" i="20"/>
  <c r="F428" i="20"/>
  <c r="G428" i="20"/>
  <c r="F348" i="20"/>
  <c r="G348" i="20"/>
  <c r="H348" i="20" s="1"/>
  <c r="I348" i="20" s="1"/>
  <c r="H1213" i="20"/>
  <c r="I1213" i="20" s="1"/>
  <c r="N952" i="20"/>
  <c r="O952" i="20" s="1"/>
  <c r="P952" i="20" s="1"/>
  <c r="M952" i="20"/>
  <c r="N954" i="20"/>
  <c r="M954" i="20"/>
  <c r="O679" i="20"/>
  <c r="P679" i="20" s="1"/>
  <c r="O170" i="20"/>
  <c r="P170" i="20" s="1"/>
  <c r="O136" i="20"/>
  <c r="P136" i="20" s="1"/>
  <c r="M121" i="20"/>
  <c r="N121" i="20"/>
  <c r="M393" i="20"/>
  <c r="N393" i="20"/>
  <c r="N633" i="20"/>
  <c r="O633" i="20" s="1"/>
  <c r="P633" i="20" s="1"/>
  <c r="M633" i="20"/>
  <c r="M857" i="20"/>
  <c r="N857" i="20"/>
  <c r="N106" i="20"/>
  <c r="O106" i="20" s="1"/>
  <c r="P106" i="20" s="1"/>
  <c r="M106" i="20"/>
  <c r="M394" i="20"/>
  <c r="N394" i="20"/>
  <c r="N650" i="20"/>
  <c r="O650" i="20" s="1"/>
  <c r="P650" i="20" s="1"/>
  <c r="M650" i="20"/>
  <c r="M890" i="20"/>
  <c r="N890" i="20"/>
  <c r="O425" i="20"/>
  <c r="P425" i="20" s="1"/>
  <c r="N182" i="20"/>
  <c r="M182" i="20"/>
  <c r="N186" i="20"/>
  <c r="M186" i="20"/>
  <c r="N440" i="20"/>
  <c r="M440" i="20"/>
  <c r="N436" i="20"/>
  <c r="M436" i="20"/>
  <c r="N695" i="20"/>
  <c r="M695" i="20"/>
  <c r="O88" i="20"/>
  <c r="P88" i="20" s="1"/>
  <c r="O888" i="20"/>
  <c r="P888" i="20" s="1"/>
  <c r="O937" i="20"/>
  <c r="P937" i="20" s="1"/>
  <c r="O360" i="20"/>
  <c r="P360" i="20" s="1"/>
  <c r="K1355" i="20"/>
  <c r="K1339" i="20"/>
  <c r="K1323" i="20"/>
  <c r="K1307" i="20"/>
  <c r="K1275" i="20"/>
  <c r="K1259" i="20"/>
  <c r="K1243" i="20"/>
  <c r="K1291" i="20"/>
  <c r="K1227" i="20"/>
  <c r="K1211" i="20"/>
  <c r="K1195" i="20"/>
  <c r="K1179" i="20"/>
  <c r="K1163" i="20"/>
  <c r="K1147" i="20"/>
  <c r="K1131" i="20"/>
  <c r="K1115" i="20"/>
  <c r="K1099" i="20"/>
  <c r="K1083" i="20"/>
  <c r="K1067" i="20"/>
  <c r="K1035" i="20"/>
  <c r="K1003" i="20"/>
  <c r="K971" i="20"/>
  <c r="K955" i="20"/>
  <c r="K939" i="20"/>
  <c r="K923" i="20"/>
  <c r="K907" i="20"/>
  <c r="K987" i="20"/>
  <c r="K1019" i="20"/>
  <c r="K1051" i="20"/>
  <c r="K891" i="20"/>
  <c r="K875" i="20"/>
  <c r="K859" i="20"/>
  <c r="K843" i="20"/>
  <c r="K811" i="20"/>
  <c r="K795" i="20"/>
  <c r="K827" i="20"/>
  <c r="K779" i="20"/>
  <c r="K763" i="20"/>
  <c r="K747" i="20"/>
  <c r="K715" i="20"/>
  <c r="K699" i="20"/>
  <c r="N699" i="20" s="1"/>
  <c r="K683" i="20"/>
  <c r="K667" i="20"/>
  <c r="K651" i="20"/>
  <c r="K731" i="20"/>
  <c r="K619" i="20"/>
  <c r="K603" i="20"/>
  <c r="K587" i="20"/>
  <c r="K571" i="20"/>
  <c r="K635" i="20"/>
  <c r="K555" i="20"/>
  <c r="K539" i="20"/>
  <c r="K523" i="20"/>
  <c r="K507" i="20"/>
  <c r="K491" i="20"/>
  <c r="K475" i="20"/>
  <c r="K459" i="20"/>
  <c r="K443" i="20"/>
  <c r="N443" i="20" s="1"/>
  <c r="K427" i="20"/>
  <c r="K411" i="20"/>
  <c r="K395" i="20"/>
  <c r="K219" i="20"/>
  <c r="K203" i="20"/>
  <c r="K379" i="20"/>
  <c r="K363" i="20"/>
  <c r="K347" i="20"/>
  <c r="K331" i="20"/>
  <c r="K315" i="20"/>
  <c r="K299" i="20"/>
  <c r="K283" i="20"/>
  <c r="K267" i="20"/>
  <c r="K251" i="20"/>
  <c r="K235" i="20"/>
  <c r="K187" i="20"/>
  <c r="K171" i="20"/>
  <c r="K155" i="20"/>
  <c r="K123" i="20"/>
  <c r="K91" i="20"/>
  <c r="K139" i="20"/>
  <c r="K107" i="20"/>
  <c r="N153" i="20"/>
  <c r="M153" i="20"/>
  <c r="N409" i="20"/>
  <c r="M409" i="20"/>
  <c r="N649" i="20"/>
  <c r="M649" i="20"/>
  <c r="N873" i="20"/>
  <c r="O873" i="20" s="1"/>
  <c r="P873" i="20" s="1"/>
  <c r="M873" i="20"/>
  <c r="N138" i="20"/>
  <c r="O138" i="20" s="1"/>
  <c r="P138" i="20" s="1"/>
  <c r="M138" i="20"/>
  <c r="M410" i="20"/>
  <c r="N410" i="20"/>
  <c r="N666" i="20"/>
  <c r="M666" i="20"/>
  <c r="AA16" i="20"/>
  <c r="V24" i="20"/>
  <c r="V35" i="20"/>
  <c r="V55" i="20"/>
  <c r="AA40" i="20"/>
  <c r="AA3" i="20"/>
  <c r="AF20" i="20"/>
  <c r="V73" i="20"/>
  <c r="AF15" i="20"/>
  <c r="AF56" i="20"/>
  <c r="V80" i="20"/>
  <c r="AF74" i="20"/>
  <c r="AF16" i="20"/>
  <c r="AA70" i="20"/>
  <c r="AA66" i="20"/>
  <c r="W824" i="20"/>
  <c r="W326" i="20"/>
  <c r="U67" i="20"/>
  <c r="W308" i="20"/>
  <c r="W827" i="20"/>
  <c r="W168" i="20"/>
  <c r="W730" i="20"/>
  <c r="W570" i="20"/>
  <c r="W282" i="20"/>
  <c r="W495" i="20"/>
  <c r="W307" i="20"/>
  <c r="W252" i="20"/>
  <c r="W177" i="20"/>
  <c r="W116" i="20"/>
  <c r="W525" i="20"/>
  <c r="AA35" i="20"/>
  <c r="V36" i="20"/>
  <c r="W689" i="20"/>
  <c r="W334" i="20"/>
  <c r="W364" i="20"/>
  <c r="W805" i="20"/>
  <c r="V4" i="20"/>
  <c r="W486" i="20"/>
  <c r="W411" i="20"/>
  <c r="W777" i="20"/>
  <c r="W711" i="20"/>
  <c r="W322" i="20"/>
  <c r="W718" i="20"/>
  <c r="AA71" i="20"/>
  <c r="W348" i="20"/>
  <c r="W734" i="20"/>
  <c r="W189" i="20"/>
  <c r="W403" i="20"/>
  <c r="W187" i="20"/>
  <c r="W386" i="20"/>
  <c r="AA33" i="20"/>
  <c r="W239" i="20"/>
  <c r="AA44" i="20"/>
  <c r="W833" i="20"/>
  <c r="W482" i="20"/>
  <c r="W368" i="20"/>
  <c r="W87" i="20"/>
  <c r="W250" i="20"/>
  <c r="W340" i="20"/>
  <c r="W716" i="20"/>
  <c r="V6" i="20"/>
  <c r="V46" i="20"/>
  <c r="AA81" i="20"/>
  <c r="W860" i="20"/>
  <c r="W492" i="20"/>
  <c r="W881" i="20"/>
  <c r="W715" i="20"/>
  <c r="W166" i="20"/>
  <c r="W337" i="20"/>
  <c r="W871" i="20"/>
  <c r="W826" i="20"/>
  <c r="V48" i="20"/>
  <c r="AA39" i="20"/>
  <c r="W88" i="20"/>
  <c r="W657" i="20"/>
  <c r="W575" i="20"/>
  <c r="W397" i="20"/>
  <c r="W498" i="20"/>
  <c r="W702" i="20"/>
  <c r="W843" i="20"/>
  <c r="V33" i="20"/>
  <c r="W564" i="20"/>
  <c r="AA80" i="20"/>
  <c r="W573" i="20"/>
  <c r="W880" i="20"/>
  <c r="W323" i="20"/>
  <c r="W664" i="20"/>
  <c r="W109" i="20"/>
  <c r="W338" i="20"/>
  <c r="W392" i="20"/>
  <c r="W472" i="20"/>
  <c r="W508" i="20"/>
  <c r="W311" i="20"/>
  <c r="W430" i="20"/>
  <c r="W219" i="20"/>
  <c r="W179" i="20"/>
  <c r="V34" i="20"/>
  <c r="W195" i="20"/>
  <c r="W814" i="20"/>
  <c r="AA48" i="20"/>
  <c r="W864" i="20"/>
  <c r="W748" i="20"/>
  <c r="V23" i="20"/>
  <c r="AE47" i="20"/>
  <c r="Z52" i="20"/>
  <c r="AF79" i="20"/>
  <c r="W794" i="20"/>
  <c r="V16" i="20"/>
  <c r="W414" i="20"/>
  <c r="W538" i="20"/>
  <c r="V11" i="20"/>
  <c r="W378" i="20"/>
  <c r="W669" i="20"/>
  <c r="AA45" i="20"/>
  <c r="V5" i="20"/>
  <c r="Z47" i="20"/>
  <c r="V59" i="20"/>
  <c r="W363" i="20"/>
  <c r="AA6" i="20"/>
  <c r="W588" i="20"/>
  <c r="V54" i="20"/>
  <c r="W85" i="20"/>
  <c r="W474" i="20"/>
  <c r="V8" i="20"/>
  <c r="AA15" i="20"/>
  <c r="AF34" i="20"/>
  <c r="V65" i="20"/>
  <c r="W613" i="20"/>
  <c r="W90" i="20"/>
  <c r="W234" i="20"/>
  <c r="AF81" i="20"/>
  <c r="W148" i="20"/>
  <c r="W511" i="20"/>
  <c r="W356" i="20"/>
  <c r="W419" i="20"/>
  <c r="W790" i="20"/>
  <c r="V45" i="20"/>
  <c r="W237" i="20"/>
  <c r="AF80" i="20"/>
  <c r="AF36" i="20"/>
  <c r="W876" i="20"/>
  <c r="AF21" i="20"/>
  <c r="W425" i="20"/>
  <c r="V10" i="20"/>
  <c r="W240" i="20"/>
  <c r="W677" i="20"/>
  <c r="AF55" i="20"/>
  <c r="W468" i="20"/>
  <c r="W275" i="20"/>
  <c r="AF45" i="20"/>
  <c r="AA55" i="20"/>
  <c r="AA78" i="20"/>
  <c r="AA38" i="20"/>
  <c r="AF19" i="20"/>
  <c r="W768" i="20"/>
  <c r="AF54" i="20"/>
  <c r="AF8" i="20"/>
  <c r="AA36" i="20"/>
  <c r="V15" i="20"/>
  <c r="AF46" i="20"/>
  <c r="W684" i="20"/>
  <c r="AA4" i="20"/>
  <c r="AA73" i="20"/>
  <c r="AF31" i="20"/>
  <c r="W565" i="20"/>
  <c r="V81" i="20"/>
  <c r="AF5" i="20"/>
  <c r="V26" i="20"/>
  <c r="W583" i="20"/>
  <c r="AF38" i="20"/>
  <c r="W616" i="20"/>
  <c r="V40" i="20"/>
  <c r="AF35" i="20"/>
  <c r="W236" i="20"/>
  <c r="W266" i="20"/>
  <c r="W625" i="20"/>
  <c r="W755" i="20"/>
  <c r="V25" i="20"/>
  <c r="AF3" i="20"/>
  <c r="W739" i="20"/>
  <c r="V56" i="20"/>
  <c r="U62" i="20"/>
  <c r="AF75" i="20"/>
  <c r="AA54" i="20"/>
  <c r="W206" i="20"/>
  <c r="AF78" i="20"/>
  <c r="AF13" i="20"/>
  <c r="W629" i="20"/>
  <c r="AA46" i="20"/>
  <c r="AF10" i="20"/>
  <c r="V3" i="20"/>
  <c r="W143" i="20"/>
  <c r="W335" i="20"/>
  <c r="W170" i="20"/>
  <c r="W638" i="20"/>
  <c r="AA65" i="20"/>
  <c r="AA64" i="20"/>
  <c r="AA13" i="20"/>
  <c r="W444" i="20"/>
  <c r="W778" i="20"/>
  <c r="W115" i="20"/>
  <c r="V78" i="20"/>
  <c r="W673" i="20"/>
  <c r="Z2" i="20"/>
  <c r="AF6" i="20"/>
  <c r="W710" i="20"/>
  <c r="AA68" i="20"/>
  <c r="W713" i="20"/>
  <c r="W654" i="20"/>
  <c r="AE42" i="20"/>
  <c r="W255" i="20"/>
  <c r="W626" i="20"/>
  <c r="W198" i="20"/>
  <c r="W815" i="20"/>
  <c r="W600" i="20"/>
  <c r="W820" i="20"/>
  <c r="W620" i="20"/>
  <c r="W552" i="20"/>
  <c r="W704" i="20"/>
  <c r="W761" i="20"/>
  <c r="W789" i="20"/>
  <c r="W352" i="20"/>
  <c r="W251" i="20"/>
  <c r="AE37" i="20"/>
  <c r="W442" i="20"/>
  <c r="W461" i="20"/>
  <c r="W199" i="20"/>
  <c r="W699" i="20"/>
  <c r="W409" i="20"/>
  <c r="W167" i="20"/>
  <c r="W522" i="20"/>
  <c r="W724" i="20"/>
  <c r="W602" i="20"/>
  <c r="W228" i="20"/>
  <c r="W157" i="20"/>
  <c r="W280" i="20"/>
  <c r="W829" i="20"/>
  <c r="V74" i="20"/>
  <c r="W441" i="20"/>
  <c r="W883" i="20"/>
  <c r="AF25" i="20"/>
  <c r="AA20" i="20"/>
  <c r="W506" i="20"/>
  <c r="W856" i="20"/>
  <c r="W342" i="20"/>
  <c r="W740" i="20"/>
  <c r="W101" i="20"/>
  <c r="W858" i="20"/>
  <c r="W106" i="20"/>
  <c r="W518" i="20"/>
  <c r="W812" i="20"/>
  <c r="W675" i="20"/>
  <c r="W539" i="20"/>
  <c r="W624" i="20"/>
  <c r="W766" i="20"/>
  <c r="W453" i="20"/>
  <c r="W184" i="20"/>
  <c r="W548" i="20"/>
  <c r="W728" i="20"/>
  <c r="W795" i="20"/>
  <c r="W121" i="20"/>
  <c r="W872" i="20"/>
  <c r="W436" i="20"/>
  <c r="AA21" i="20"/>
  <c r="W744" i="20"/>
  <c r="W557" i="20"/>
  <c r="W111" i="20"/>
  <c r="W448" i="20"/>
  <c r="W289" i="20"/>
  <c r="W822" i="20"/>
  <c r="W182" i="20"/>
  <c r="W176" i="20"/>
  <c r="W142" i="20"/>
  <c r="W375" i="20"/>
  <c r="AF51" i="20"/>
  <c r="W627" i="20"/>
  <c r="W592" i="20"/>
  <c r="W181" i="20"/>
  <c r="W270" i="20"/>
  <c r="W309" i="20"/>
  <c r="W542" i="20"/>
  <c r="U42" i="20"/>
  <c r="W169" i="20"/>
  <c r="W158" i="20"/>
  <c r="W532" i="20"/>
  <c r="W415" i="20"/>
  <c r="W544" i="20"/>
  <c r="W127" i="20"/>
  <c r="W94" i="20"/>
  <c r="W273" i="20"/>
  <c r="V19" i="20"/>
  <c r="W496" i="20"/>
  <c r="W118" i="20"/>
  <c r="W285" i="20"/>
  <c r="W832" i="20"/>
  <c r="W243" i="20"/>
  <c r="W818" i="20"/>
  <c r="W268" i="20"/>
  <c r="W137" i="20"/>
  <c r="U72" i="20"/>
  <c r="W722" i="20"/>
  <c r="W192" i="20"/>
  <c r="W221" i="20"/>
  <c r="W202" i="20"/>
  <c r="W645" i="20"/>
  <c r="W429" i="20"/>
  <c r="W389" i="20"/>
  <c r="W691" i="20"/>
  <c r="W454" i="20"/>
  <c r="V53" i="20"/>
  <c r="W290" i="20"/>
  <c r="U47" i="20"/>
  <c r="W404" i="20"/>
  <c r="W125" i="20"/>
  <c r="W783" i="20"/>
  <c r="W416" i="20"/>
  <c r="W526" i="20"/>
  <c r="W787" i="20"/>
  <c r="W611" i="20"/>
  <c r="W161" i="20"/>
  <c r="W788" i="20"/>
  <c r="W287" i="20"/>
  <c r="W193" i="20"/>
  <c r="W735" i="20"/>
  <c r="AA79" i="20"/>
  <c r="W399" i="20"/>
  <c r="W231" i="20"/>
  <c r="W446" i="20"/>
  <c r="W825" i="20"/>
  <c r="W112" i="20"/>
  <c r="W339" i="20"/>
  <c r="W346" i="20"/>
  <c r="W612" i="20"/>
  <c r="W261" i="20"/>
  <c r="W412" i="20"/>
  <c r="W837" i="20"/>
  <c r="W321" i="20"/>
  <c r="W674" i="20"/>
  <c r="W869" i="20"/>
  <c r="W572" i="20"/>
  <c r="W155" i="20"/>
  <c r="W764" i="20"/>
  <c r="AF4" i="20"/>
  <c r="W630" i="20"/>
  <c r="W703" i="20"/>
  <c r="W635" i="20"/>
  <c r="W293" i="20"/>
  <c r="W222" i="20"/>
  <c r="W162" i="20"/>
  <c r="W773" i="20"/>
  <c r="W467" i="20"/>
  <c r="W146" i="20"/>
  <c r="AA51" i="20"/>
  <c r="W617" i="20"/>
  <c r="W556" i="20"/>
  <c r="W808" i="20"/>
  <c r="W589" i="20"/>
  <c r="W509" i="20"/>
  <c r="AF44" i="20"/>
  <c r="W633" i="20"/>
  <c r="W850" i="20"/>
  <c r="V58" i="20"/>
  <c r="W225" i="20"/>
  <c r="W278" i="20"/>
  <c r="W264" i="20"/>
  <c r="W658" i="20"/>
  <c r="W758" i="20"/>
  <c r="W89" i="20"/>
  <c r="W302" i="20"/>
  <c r="W330" i="20"/>
  <c r="W477" i="20"/>
  <c r="W297" i="20"/>
  <c r="V14" i="20"/>
  <c r="W336" i="20"/>
  <c r="W610" i="20"/>
  <c r="W360" i="20"/>
  <c r="W110" i="20"/>
  <c r="W862" i="20"/>
  <c r="W310" i="20"/>
  <c r="W533" i="20"/>
  <c r="W114" i="20"/>
  <c r="AA49" i="20"/>
  <c r="W186" i="20"/>
  <c r="W145" i="20"/>
  <c r="W281" i="20"/>
  <c r="W491" i="20"/>
  <c r="W524" i="20"/>
  <c r="W678" i="20"/>
  <c r="W175" i="20"/>
  <c r="W595" i="20"/>
  <c r="W687" i="20"/>
  <c r="W359" i="20"/>
  <c r="W569" i="20"/>
  <c r="W865" i="20"/>
  <c r="W295" i="20"/>
  <c r="W599" i="20"/>
  <c r="W431" i="20"/>
  <c r="W105" i="20"/>
  <c r="W120" i="20"/>
  <c r="AA53" i="20"/>
  <c r="W868" i="20"/>
  <c r="W806" i="20"/>
  <c r="W531" i="20"/>
  <c r="W374" i="20"/>
  <c r="W153" i="20"/>
  <c r="AF39" i="20"/>
  <c r="W870" i="20"/>
  <c r="W151" i="20"/>
  <c r="W809" i="20"/>
  <c r="W470" i="20"/>
  <c r="W316" i="20"/>
  <c r="W113" i="20"/>
  <c r="W855" i="20"/>
  <c r="W246" i="20"/>
  <c r="W473" i="20"/>
  <c r="W670" i="20"/>
  <c r="W279" i="20"/>
  <c r="W294" i="20"/>
  <c r="W92" i="20"/>
  <c r="W644" i="20"/>
  <c r="W178" i="20"/>
  <c r="W424" i="20"/>
  <c r="AF24" i="20"/>
  <c r="W784" i="20"/>
  <c r="AA8" i="20"/>
  <c r="W849" i="20"/>
  <c r="W851" i="20"/>
  <c r="W604" i="20"/>
  <c r="W596" i="20"/>
  <c r="W852" i="20"/>
  <c r="W421" i="20"/>
  <c r="W571" i="20"/>
  <c r="W479" i="20"/>
  <c r="W696" i="20"/>
  <c r="W601" i="20"/>
  <c r="W247" i="20"/>
  <c r="W767" i="20"/>
  <c r="U77" i="20"/>
  <c r="W422" i="20"/>
  <c r="W651" i="20"/>
  <c r="W841" i="20"/>
  <c r="W723" i="20"/>
  <c r="W172" i="20"/>
  <c r="W258" i="20"/>
  <c r="V75" i="20"/>
  <c r="AF26" i="20"/>
  <c r="W874" i="20"/>
  <c r="W99" i="20"/>
  <c r="W284" i="20"/>
  <c r="W769" i="20"/>
  <c r="W262" i="20"/>
  <c r="W420" i="20"/>
  <c r="W623" i="20"/>
  <c r="W449" i="20"/>
  <c r="AA31" i="20"/>
  <c r="W117" i="20"/>
  <c r="AE17" i="20"/>
  <c r="W362" i="20"/>
  <c r="W381" i="20"/>
  <c r="W257" i="20"/>
  <c r="W216" i="20"/>
  <c r="W754" i="20"/>
  <c r="W469" i="20"/>
  <c r="W318" i="20"/>
  <c r="W156" i="20"/>
  <c r="W259" i="20"/>
  <c r="W357" i="20"/>
  <c r="W863" i="20"/>
  <c r="W456" i="20"/>
  <c r="W152" i="20"/>
  <c r="W505" i="20"/>
  <c r="W230" i="20"/>
  <c r="W732" i="20"/>
  <c r="W836" i="20"/>
  <c r="W212" i="20"/>
  <c r="W781" i="20"/>
  <c r="W361" i="20"/>
  <c r="W656" i="20"/>
  <c r="W160" i="20"/>
  <c r="AF23" i="20"/>
  <c r="W587" i="20"/>
  <c r="W426" i="20"/>
  <c r="W130" i="20"/>
  <c r="W445" i="20"/>
  <c r="W649" i="20"/>
  <c r="W319" i="20"/>
  <c r="W606" i="20"/>
  <c r="W124" i="20"/>
  <c r="W743" i="20"/>
  <c r="W782" i="20"/>
  <c r="W803" i="20"/>
  <c r="W668" i="20"/>
  <c r="W394" i="20"/>
  <c r="W567" i="20"/>
  <c r="W478" i="20"/>
  <c r="AF28" i="20"/>
  <c r="W512" i="20"/>
  <c r="W717" i="20"/>
  <c r="W527" i="20"/>
  <c r="W188" i="20"/>
  <c r="V18" i="20"/>
  <c r="W373" i="20"/>
  <c r="W380" i="20"/>
  <c r="W500" i="20"/>
  <c r="W459" i="20"/>
  <c r="W217" i="20"/>
  <c r="AE72" i="20" s="1"/>
  <c r="W762" i="20"/>
  <c r="W765" i="20"/>
  <c r="W220" i="20"/>
  <c r="W607" i="20"/>
  <c r="Z67" i="20"/>
  <c r="W568" i="20"/>
  <c r="W842" i="20"/>
  <c r="W174" i="20"/>
  <c r="W582" i="20"/>
  <c r="W831" i="20"/>
  <c r="W566" i="20"/>
  <c r="W545" i="20"/>
  <c r="W332" i="20"/>
  <c r="W269" i="20"/>
  <c r="W265" i="20"/>
  <c r="W838" i="20"/>
  <c r="W210" i="20"/>
  <c r="W770" i="20"/>
  <c r="W238" i="20"/>
  <c r="AA74" i="20"/>
  <c r="W358" i="20"/>
  <c r="W708" i="20"/>
  <c r="W590" i="20"/>
  <c r="W796" i="20"/>
  <c r="W853" i="20"/>
  <c r="W96" i="20"/>
  <c r="W847" i="20"/>
  <c r="W204" i="20"/>
  <c r="W369" i="20"/>
  <c r="W835" i="20"/>
  <c r="W304" i="20"/>
  <c r="W665" i="20"/>
  <c r="W791" i="20"/>
  <c r="W714" i="20"/>
  <c r="V70" i="20"/>
  <c r="W354" i="20"/>
  <c r="W197" i="20"/>
  <c r="W410" i="20"/>
  <c r="W749" i="20"/>
  <c r="W504" i="20"/>
  <c r="W235" i="20"/>
  <c r="W622" i="20"/>
  <c r="W693" i="20"/>
  <c r="W271" i="20"/>
  <c r="W457" i="20"/>
  <c r="W185" i="20"/>
  <c r="W605" i="20"/>
  <c r="W126" i="20"/>
  <c r="W165" i="20"/>
  <c r="W648" i="20"/>
  <c r="W857" i="20"/>
  <c r="W780" i="20"/>
  <c r="W183" i="20"/>
  <c r="W134" i="20"/>
  <c r="W458" i="20"/>
  <c r="W435" i="20"/>
  <c r="W494" i="20"/>
  <c r="W510" i="20"/>
  <c r="W312" i="20"/>
  <c r="W196" i="20"/>
  <c r="W683" i="20"/>
  <c r="W698" i="20"/>
  <c r="W577" i="20"/>
  <c r="W296" i="20"/>
  <c r="W86" i="20"/>
  <c r="W639" i="20"/>
  <c r="W447" i="20"/>
  <c r="W128" i="20"/>
  <c r="W753" i="20"/>
  <c r="W672" i="20"/>
  <c r="W133" i="20"/>
  <c r="W558" i="20"/>
  <c r="W328" i="20"/>
  <c r="W350" i="20"/>
  <c r="W201" i="20"/>
  <c r="W355" i="20"/>
  <c r="W817" i="20"/>
  <c r="W395" i="20"/>
  <c r="W452" i="20"/>
  <c r="W154" i="20"/>
  <c r="W640" i="20"/>
  <c r="AF73" i="20"/>
  <c r="W276" i="20"/>
  <c r="AA25" i="20"/>
  <c r="W747" i="20"/>
  <c r="W598" i="20"/>
  <c r="W493" i="20"/>
  <c r="W405" i="20"/>
  <c r="W584" i="20"/>
  <c r="W471" i="20"/>
  <c r="W811" i="20"/>
  <c r="W741" i="20"/>
  <c r="W385" i="20"/>
  <c r="W365" i="20"/>
  <c r="W299" i="20"/>
  <c r="AA30" i="20"/>
  <c r="W729" i="20"/>
  <c r="W879" i="20"/>
  <c r="W859" i="20"/>
  <c r="W488" i="20"/>
  <c r="W465" i="20"/>
  <c r="W462" i="20"/>
  <c r="W800" i="20"/>
  <c r="W103" i="20"/>
  <c r="AA5" i="20"/>
  <c r="W190" i="20"/>
  <c r="W463" i="20"/>
  <c r="W628" i="20"/>
  <c r="W646" i="20"/>
  <c r="W854" i="20"/>
  <c r="W756" i="20"/>
  <c r="W387" i="20"/>
  <c r="W534" i="20"/>
  <c r="W671" i="20"/>
  <c r="W586" i="20"/>
  <c r="W484" i="20"/>
  <c r="W200" i="20"/>
  <c r="W529" i="20"/>
  <c r="W370" i="20"/>
  <c r="W631" i="20"/>
  <c r="V43" i="20"/>
  <c r="W476" i="20"/>
  <c r="W839" i="20"/>
  <c r="W349" i="20"/>
  <c r="W475" i="20"/>
  <c r="W144" i="20"/>
  <c r="W609" i="20"/>
  <c r="W303" i="20"/>
  <c r="W333" i="20"/>
  <c r="AE7" i="20" s="1"/>
  <c r="W686" i="20"/>
  <c r="W377" i="20"/>
  <c r="W393" i="20"/>
  <c r="W464" i="20"/>
  <c r="AE12" i="20"/>
  <c r="W559" i="20"/>
  <c r="W390" i="20"/>
  <c r="W546" i="20"/>
  <c r="W406" i="20"/>
  <c r="W661" i="20"/>
  <c r="W481" i="20"/>
  <c r="W682" i="20"/>
  <c r="W248" i="20"/>
  <c r="W226" i="20"/>
  <c r="W229" i="20"/>
  <c r="W503" i="20"/>
  <c r="W866" i="20"/>
  <c r="W379" i="20"/>
  <c r="W614" i="20"/>
  <c r="W561" i="20"/>
  <c r="W98" i="20"/>
  <c r="W726" i="20"/>
  <c r="W882" i="20"/>
  <c r="W652" i="20"/>
  <c r="W245" i="20"/>
  <c r="W218" i="20"/>
  <c r="W191" i="20"/>
  <c r="W439" i="20"/>
  <c r="W249" i="20"/>
  <c r="W720" i="20"/>
  <c r="W520" i="20"/>
  <c r="W140" i="20"/>
  <c r="W659" i="20"/>
  <c r="AF53" i="20"/>
  <c r="W667" i="20"/>
  <c r="W751" i="20"/>
  <c r="AE32" i="20"/>
  <c r="W828" i="20"/>
  <c r="W443" i="20"/>
  <c r="W813" i="20"/>
  <c r="W388" i="20"/>
  <c r="AA14" i="20"/>
  <c r="W867" i="20"/>
  <c r="W632" i="20"/>
  <c r="W398" i="20"/>
  <c r="W194" i="20"/>
  <c r="W93" i="20"/>
  <c r="V9" i="20"/>
  <c r="W480" i="20"/>
  <c r="W535" i="20"/>
  <c r="AA34" i="20"/>
  <c r="V63" i="20"/>
  <c r="W785" i="20"/>
  <c r="U52" i="20"/>
  <c r="W164" i="20"/>
  <c r="W521" i="20"/>
  <c r="W227" i="20"/>
  <c r="W775" i="20"/>
  <c r="W786" i="20"/>
  <c r="W242" i="20"/>
  <c r="W697" i="20"/>
  <c r="W135" i="20"/>
  <c r="W816" i="20"/>
  <c r="W501" i="20"/>
  <c r="W679" i="20"/>
  <c r="W877" i="20"/>
  <c r="W834" i="20"/>
  <c r="W666" i="20"/>
  <c r="W705" i="20"/>
  <c r="W615" i="20"/>
  <c r="W300" i="20"/>
  <c r="W802" i="20"/>
  <c r="W401" i="20"/>
  <c r="AA61" i="20"/>
  <c r="W737" i="20"/>
  <c r="W563" i="20"/>
  <c r="W845" i="20"/>
  <c r="W306" i="20"/>
  <c r="Z37" i="20" s="1"/>
  <c r="W123" i="20"/>
  <c r="W213" i="20"/>
  <c r="U2" i="20" s="1"/>
  <c r="W844" i="20"/>
  <c r="W746" i="20"/>
  <c r="W878" i="20"/>
  <c r="W400" i="20"/>
  <c r="V28" i="20"/>
  <c r="AF30" i="20"/>
  <c r="W541" i="20"/>
  <c r="W597" i="20"/>
  <c r="Z42" i="20"/>
  <c r="W315" i="20"/>
  <c r="W313" i="20"/>
  <c r="W793" i="20"/>
  <c r="W537" i="20"/>
  <c r="W104" i="20"/>
  <c r="W647" i="20"/>
  <c r="W807" i="20"/>
  <c r="W347" i="20"/>
  <c r="W593" i="20"/>
  <c r="V44" i="20"/>
  <c r="W619" i="20"/>
  <c r="W861" i="20"/>
  <c r="W122" i="20"/>
  <c r="W641" i="20"/>
  <c r="W371" i="20"/>
  <c r="W367" i="20"/>
  <c r="W451" i="20"/>
  <c r="W562" i="20"/>
  <c r="AF9" i="20"/>
  <c r="W277" i="20"/>
  <c r="W407" i="20"/>
  <c r="W366" i="20"/>
  <c r="W428" i="20"/>
  <c r="W688" i="20"/>
  <c r="W292" i="20"/>
  <c r="W517" i="20"/>
  <c r="AF18" i="20"/>
  <c r="W752" i="20"/>
  <c r="W603" i="20"/>
  <c r="W736" i="20"/>
  <c r="W450" i="20"/>
  <c r="W757" i="20"/>
  <c r="W745" i="20"/>
  <c r="W353" i="20"/>
  <c r="AA26" i="20"/>
  <c r="W131" i="20"/>
  <c r="W719" i="20"/>
  <c r="W513" i="20"/>
  <c r="W750" i="20"/>
  <c r="W733" i="20"/>
  <c r="W107" i="20"/>
  <c r="W254" i="20"/>
  <c r="W823" i="20"/>
  <c r="AF43" i="20"/>
  <c r="W343" i="20"/>
  <c r="W211" i="20"/>
  <c r="W663" i="20"/>
  <c r="W272" i="20"/>
  <c r="W690" i="20"/>
  <c r="W382" i="20"/>
  <c r="W771" i="20"/>
  <c r="W460" i="20"/>
  <c r="W329" i="20"/>
  <c r="W700" i="20"/>
  <c r="V13" i="20"/>
  <c r="W585" i="20"/>
  <c r="W423" i="20"/>
  <c r="W132" i="20"/>
  <c r="AA63" i="20"/>
  <c r="W709" i="20"/>
  <c r="W100" i="20"/>
  <c r="W440" i="20"/>
  <c r="W637" i="20"/>
  <c r="AA41" i="20"/>
  <c r="W384" i="20"/>
  <c r="W233" i="20"/>
  <c r="W797" i="20"/>
  <c r="W214" i="20"/>
  <c r="U27" i="20" s="1"/>
  <c r="W523" i="20"/>
  <c r="W437" i="20"/>
  <c r="W499" i="20"/>
  <c r="W776" i="20"/>
  <c r="W205" i="20"/>
  <c r="W875" i="20"/>
  <c r="W554" i="20"/>
  <c r="W848" i="20"/>
  <c r="W223" i="20"/>
  <c r="W149" i="20"/>
  <c r="W159" i="20"/>
  <c r="Z27" i="20" s="1"/>
  <c r="AA59" i="20"/>
  <c r="W372" i="20"/>
  <c r="W497" i="20"/>
  <c r="W830" i="20"/>
  <c r="W514" i="20"/>
  <c r="W136" i="20"/>
  <c r="W840" i="20"/>
  <c r="W97" i="20"/>
  <c r="W731" i="20"/>
  <c r="W560" i="20"/>
  <c r="W550" i="20"/>
  <c r="W634" i="20"/>
  <c r="W574" i="20"/>
  <c r="W417" i="20"/>
  <c r="W301" i="20"/>
  <c r="W580" i="20"/>
  <c r="W594" i="20"/>
  <c r="AA28" i="20"/>
  <c r="W685" i="20"/>
  <c r="W485" i="20"/>
  <c r="W891" i="20"/>
  <c r="W694" i="20"/>
  <c r="W543" i="20"/>
  <c r="W801" i="20"/>
  <c r="W712" i="20"/>
  <c r="W642" i="20"/>
  <c r="W344" i="20"/>
  <c r="W119" i="20"/>
  <c r="W209" i="20"/>
  <c r="W418" i="20"/>
  <c r="AA10" i="20"/>
  <c r="W810" i="20"/>
  <c r="W283" i="20"/>
  <c r="AA58" i="20"/>
  <c r="W241" i="20"/>
  <c r="W643" i="20"/>
  <c r="W798" i="20"/>
  <c r="W413" i="20"/>
  <c r="W232" i="20"/>
  <c r="W555" i="20"/>
  <c r="W487" i="20"/>
  <c r="W779" i="20"/>
  <c r="W507" i="20"/>
  <c r="W540" i="20"/>
  <c r="W432" i="20"/>
  <c r="W650" i="20"/>
  <c r="W653" i="20"/>
  <c r="W84" i="20"/>
  <c r="W692" i="20"/>
  <c r="W108" i="20"/>
  <c r="W263" i="20"/>
  <c r="W551" i="20"/>
  <c r="W267" i="20"/>
  <c r="W391" i="20"/>
  <c r="W549" i="20"/>
  <c r="W846" i="20"/>
  <c r="W774" i="20"/>
  <c r="W314" i="20"/>
  <c r="AF33" i="20"/>
  <c r="W579" i="20"/>
  <c r="AA43" i="20"/>
  <c r="W873" i="20"/>
  <c r="W291" i="20"/>
  <c r="W147" i="20"/>
  <c r="AA60" i="20"/>
  <c r="W171" i="20"/>
  <c r="W706" i="20"/>
  <c r="W887" i="20"/>
  <c r="W799" i="20"/>
  <c r="W466" i="20"/>
  <c r="W725" i="20"/>
  <c r="W298" i="20"/>
  <c r="W351" i="20"/>
  <c r="W138" i="20"/>
  <c r="AA69" i="20"/>
  <c r="W618" i="20"/>
  <c r="W727" i="20"/>
  <c r="W681" i="20"/>
  <c r="V60" i="20"/>
  <c r="AE27" i="20"/>
  <c r="W721" i="20"/>
  <c r="W695" i="20"/>
  <c r="W530" i="20"/>
  <c r="W553" i="20"/>
  <c r="W224" i="20"/>
  <c r="W288" i="20"/>
  <c r="W91" i="20"/>
  <c r="W515" i="20"/>
  <c r="W215" i="20"/>
  <c r="Z17" i="20"/>
  <c r="W581" i="20"/>
  <c r="W536" i="20"/>
  <c r="W244" i="20"/>
  <c r="V79" i="20"/>
  <c r="W325" i="20"/>
  <c r="W701" i="20"/>
  <c r="W331" i="20"/>
  <c r="W660" i="20"/>
  <c r="W434" i="20"/>
  <c r="AF14" i="20"/>
  <c r="W819" i="20"/>
  <c r="W489" i="20"/>
  <c r="AF49" i="20"/>
  <c r="W516" i="20"/>
  <c r="W502" i="20"/>
  <c r="V31" i="20"/>
  <c r="AF50" i="20"/>
  <c r="W576" i="20"/>
  <c r="V66" i="20"/>
  <c r="AE67" i="20"/>
  <c r="W376" i="20"/>
  <c r="W578" i="20"/>
  <c r="W528" i="20"/>
  <c r="W591" i="20"/>
  <c r="AF29" i="20"/>
  <c r="W738" i="20"/>
  <c r="W260" i="20"/>
  <c r="W102" i="20"/>
  <c r="W772" i="20"/>
  <c r="AF41" i="20"/>
  <c r="AA24" i="20"/>
  <c r="W490" i="20"/>
  <c r="AF40" i="20"/>
  <c r="W305" i="20"/>
  <c r="W286" i="20"/>
  <c r="W662" i="20"/>
  <c r="AA50" i="20"/>
  <c r="W763" i="20"/>
  <c r="V69" i="20"/>
  <c r="W141" i="20"/>
  <c r="W274" i="20"/>
  <c r="W341" i="20"/>
  <c r="AA75" i="20"/>
  <c r="W760" i="20"/>
  <c r="W483" i="20"/>
  <c r="V76" i="20"/>
  <c r="W324" i="20"/>
  <c r="V38" i="20"/>
  <c r="W438" i="20"/>
  <c r="W253" i="20"/>
  <c r="W519" i="20"/>
  <c r="U57" i="20"/>
  <c r="U37" i="20"/>
  <c r="AA18" i="20"/>
  <c r="AE77" i="20"/>
  <c r="W888" i="20"/>
  <c r="V68" i="20"/>
  <c r="AF11" i="20"/>
  <c r="W402" i="20"/>
  <c r="W608" i="20"/>
  <c r="AE2" i="20"/>
  <c r="W320" i="20"/>
  <c r="V29" i="20"/>
  <c r="W676" i="20"/>
  <c r="AA56" i="20"/>
  <c r="W383" i="20"/>
  <c r="V30" i="20"/>
  <c r="AF76" i="20"/>
  <c r="V49" i="20"/>
  <c r="W742" i="20"/>
  <c r="W804" i="20"/>
  <c r="W885" i="20"/>
  <c r="AA29" i="20"/>
  <c r="W317" i="20"/>
  <c r="W95" i="20"/>
  <c r="V61" i="20"/>
  <c r="W327" i="20"/>
  <c r="AA11" i="20"/>
  <c r="W759" i="20"/>
  <c r="AA19" i="20"/>
  <c r="W792" i="20"/>
  <c r="V41" i="20"/>
  <c r="Z72" i="20"/>
  <c r="W455" i="20"/>
  <c r="W621" i="20"/>
  <c r="V20" i="20"/>
  <c r="W256" i="20"/>
  <c r="W173" i="20"/>
  <c r="W433" i="20"/>
  <c r="W680" i="20"/>
  <c r="AE57" i="20"/>
  <c r="W890" i="20"/>
  <c r="Z57" i="20"/>
  <c r="W408" i="20"/>
  <c r="V71" i="20"/>
  <c r="W396" i="20"/>
  <c r="V21" i="20"/>
  <c r="W139" i="20"/>
  <c r="W655" i="20"/>
  <c r="AA23" i="20"/>
  <c r="W208" i="20"/>
  <c r="AE52" i="20"/>
  <c r="V39" i="20"/>
  <c r="Z62" i="20"/>
  <c r="W889" i="20"/>
  <c r="W886" i="20"/>
  <c r="Z32" i="20"/>
  <c r="W203" i="20"/>
  <c r="W636" i="20"/>
  <c r="W427" i="20"/>
  <c r="W821" i="20"/>
  <c r="V51" i="20"/>
  <c r="V64" i="20"/>
  <c r="W150" i="20"/>
  <c r="V50" i="20"/>
  <c r="Z77" i="20"/>
  <c r="W180" i="20"/>
  <c r="AA9" i="20"/>
  <c r="AA76" i="20"/>
  <c r="W129" i="20"/>
  <c r="W207" i="20"/>
  <c r="W345" i="20"/>
  <c r="W884" i="20"/>
  <c r="W547" i="20"/>
  <c r="W163" i="20"/>
  <c r="W707" i="20"/>
  <c r="O166" i="20"/>
  <c r="P166" i="20" s="1"/>
  <c r="N74" i="20"/>
  <c r="N665" i="20"/>
  <c r="O665" i="20" s="1"/>
  <c r="P665" i="20" s="1"/>
  <c r="M665" i="20"/>
  <c r="N921" i="20"/>
  <c r="M921" i="20"/>
  <c r="N889" i="20"/>
  <c r="M889" i="20"/>
  <c r="N181" i="20"/>
  <c r="O181" i="20" s="1"/>
  <c r="P181" i="20" s="1"/>
  <c r="M181" i="20"/>
  <c r="N185" i="20"/>
  <c r="O185" i="20" s="1"/>
  <c r="P185" i="20" s="1"/>
  <c r="M185" i="20"/>
  <c r="N439" i="20"/>
  <c r="M439" i="20"/>
  <c r="M443" i="20"/>
  <c r="N698" i="20"/>
  <c r="O698" i="20" s="1"/>
  <c r="P698" i="20" s="1"/>
  <c r="M698" i="20"/>
  <c r="N694" i="20"/>
  <c r="O694" i="20" s="1"/>
  <c r="P694" i="20" s="1"/>
  <c r="M694" i="20"/>
  <c r="N951" i="20"/>
  <c r="O951" i="20" s="1"/>
  <c r="P951" i="20" s="1"/>
  <c r="M951" i="20"/>
  <c r="N949" i="20"/>
  <c r="M949" i="20"/>
  <c r="O904" i="20"/>
  <c r="P904" i="20" s="1"/>
  <c r="O616" i="20"/>
  <c r="P616" i="20" s="1"/>
  <c r="N905" i="20"/>
  <c r="O905" i="20" s="1"/>
  <c r="P905" i="20" s="1"/>
  <c r="M905" i="20"/>
  <c r="M346" i="20"/>
  <c r="N346" i="20"/>
  <c r="M602" i="20"/>
  <c r="N602" i="20"/>
  <c r="N922" i="20"/>
  <c r="O922" i="20" s="1"/>
  <c r="P922" i="20" s="1"/>
  <c r="M922" i="20"/>
  <c r="N955" i="20"/>
  <c r="M955" i="20"/>
  <c r="N953" i="20"/>
  <c r="O953" i="20" s="1"/>
  <c r="P953" i="20" s="1"/>
  <c r="M953" i="20"/>
  <c r="O420" i="20"/>
  <c r="P420" i="20" s="1"/>
  <c r="N601" i="20"/>
  <c r="M601" i="20"/>
  <c r="O104" i="20"/>
  <c r="P104" i="20" s="1"/>
  <c r="N362" i="20"/>
  <c r="M362" i="20"/>
  <c r="M618" i="20"/>
  <c r="N618" i="20"/>
  <c r="M906" i="20"/>
  <c r="N906" i="20"/>
  <c r="O676" i="20"/>
  <c r="P676" i="20" s="1"/>
  <c r="O167" i="20"/>
  <c r="P167" i="20" s="1"/>
  <c r="N180" i="20"/>
  <c r="M180" i="20"/>
  <c r="N184" i="20"/>
  <c r="O184" i="20" s="1"/>
  <c r="P184" i="20" s="1"/>
  <c r="M184" i="20"/>
  <c r="N438" i="20"/>
  <c r="O438" i="20" s="1"/>
  <c r="P438" i="20" s="1"/>
  <c r="M438" i="20"/>
  <c r="N442" i="20"/>
  <c r="O442" i="20" s="1"/>
  <c r="P442" i="20" s="1"/>
  <c r="M442" i="20"/>
  <c r="N697" i="20"/>
  <c r="M697" i="20"/>
  <c r="N693" i="20"/>
  <c r="O693" i="20" s="1"/>
  <c r="P693" i="20" s="1"/>
  <c r="M693" i="20"/>
  <c r="L1111" i="20"/>
  <c r="N1110" i="20"/>
  <c r="M1110" i="20"/>
  <c r="N89" i="20"/>
  <c r="M89" i="20"/>
  <c r="N345" i="20"/>
  <c r="M345" i="20"/>
  <c r="N617" i="20"/>
  <c r="M617" i="20"/>
  <c r="N122" i="20"/>
  <c r="O122" i="20" s="1"/>
  <c r="P122" i="20" s="1"/>
  <c r="M122" i="20"/>
  <c r="M378" i="20"/>
  <c r="N378" i="20"/>
  <c r="O421" i="20"/>
  <c r="P421" i="20" s="1"/>
  <c r="J1235" i="20"/>
  <c r="J1231" i="20"/>
  <c r="J1227" i="20"/>
  <c r="J1223" i="20"/>
  <c r="J1232" i="20"/>
  <c r="J1228" i="20"/>
  <c r="J1224" i="20"/>
  <c r="J1220" i="20"/>
  <c r="J1233" i="20"/>
  <c r="J1229" i="20"/>
  <c r="J1225" i="20"/>
  <c r="J1221" i="20"/>
  <c r="J1222" i="20"/>
  <c r="J1226" i="20"/>
  <c r="J1230" i="20"/>
  <c r="J1234" i="20"/>
  <c r="J976" i="20"/>
  <c r="J978" i="20"/>
  <c r="J974" i="20"/>
  <c r="J969" i="20"/>
  <c r="J965" i="20"/>
  <c r="J970" i="20"/>
  <c r="J966" i="20"/>
  <c r="J973" i="20"/>
  <c r="J979" i="20"/>
  <c r="J971" i="20"/>
  <c r="J967" i="20"/>
  <c r="J977" i="20"/>
  <c r="J972" i="20"/>
  <c r="J968" i="20"/>
  <c r="J964" i="20"/>
  <c r="J975" i="20"/>
  <c r="J717" i="20"/>
  <c r="J719" i="20"/>
  <c r="J721" i="20"/>
  <c r="J713" i="20"/>
  <c r="J723" i="20"/>
  <c r="J712" i="20"/>
  <c r="J709" i="20"/>
  <c r="J714" i="20"/>
  <c r="J710" i="20"/>
  <c r="J711" i="20"/>
  <c r="J718" i="20"/>
  <c r="J720" i="20"/>
  <c r="J716" i="20"/>
  <c r="J722" i="20"/>
  <c r="J715" i="20"/>
  <c r="J708" i="20"/>
  <c r="J466" i="20"/>
  <c r="J458" i="20"/>
  <c r="J464" i="20"/>
  <c r="J459" i="20"/>
  <c r="J460" i="20"/>
  <c r="J452" i="20"/>
  <c r="J467" i="20"/>
  <c r="J461" i="20"/>
  <c r="J453" i="20"/>
  <c r="J465" i="20"/>
  <c r="J462" i="20"/>
  <c r="J454" i="20"/>
  <c r="J455" i="20"/>
  <c r="J463" i="20"/>
  <c r="J456" i="20"/>
  <c r="J457" i="20"/>
  <c r="J209" i="20"/>
  <c r="J210" i="20"/>
  <c r="J206" i="20"/>
  <c r="J208" i="20"/>
  <c r="J211" i="20"/>
  <c r="J200" i="20"/>
  <c r="J201" i="20"/>
  <c r="J204" i="20"/>
  <c r="J202" i="20"/>
  <c r="J205" i="20"/>
  <c r="J196" i="20"/>
  <c r="J203" i="20"/>
  <c r="J197" i="20"/>
  <c r="J198" i="20"/>
  <c r="J207" i="20"/>
  <c r="J199" i="20"/>
  <c r="M74" i="20"/>
  <c r="O422" i="20"/>
  <c r="P422" i="20" s="1"/>
  <c r="O682" i="20"/>
  <c r="P682" i="20" s="1"/>
  <c r="O165" i="20"/>
  <c r="P165" i="20" s="1"/>
  <c r="O424" i="20"/>
  <c r="P424" i="20" s="1"/>
  <c r="N105" i="20"/>
  <c r="M105" i="20"/>
  <c r="N361" i="20"/>
  <c r="M361" i="20"/>
  <c r="N154" i="20"/>
  <c r="O154" i="20" s="1"/>
  <c r="P154" i="20" s="1"/>
  <c r="M154" i="20"/>
  <c r="N858" i="20"/>
  <c r="O858" i="20" s="1"/>
  <c r="P858" i="20" s="1"/>
  <c r="M858" i="20"/>
  <c r="N183" i="20"/>
  <c r="M183" i="20"/>
  <c r="M187" i="20"/>
  <c r="N187" i="20"/>
  <c r="N441" i="20"/>
  <c r="O441" i="20" s="1"/>
  <c r="P441" i="20" s="1"/>
  <c r="M441" i="20"/>
  <c r="M437" i="20"/>
  <c r="N437" i="20"/>
  <c r="N692" i="20"/>
  <c r="M692" i="20"/>
  <c r="M696" i="20"/>
  <c r="N696" i="20"/>
  <c r="N948" i="20"/>
  <c r="O948" i="20" s="1"/>
  <c r="P948" i="20" s="1"/>
  <c r="M948" i="20"/>
  <c r="N950" i="20"/>
  <c r="M950" i="20"/>
  <c r="P87" i="20"/>
  <c r="O392" i="20"/>
  <c r="P392" i="20" s="1"/>
  <c r="N137" i="20"/>
  <c r="M137" i="20"/>
  <c r="M377" i="20"/>
  <c r="N377" i="20"/>
  <c r="N90" i="20"/>
  <c r="M90" i="20"/>
  <c r="N634" i="20"/>
  <c r="M634" i="20"/>
  <c r="N874" i="20"/>
  <c r="M874" i="20"/>
  <c r="G1244" i="20" l="1"/>
  <c r="H1244" i="20" s="1"/>
  <c r="I1244" i="20" s="1"/>
  <c r="F1244" i="20"/>
  <c r="G478" i="20"/>
  <c r="H478" i="20" s="1"/>
  <c r="I478" i="20" s="1"/>
  <c r="F478" i="20"/>
  <c r="F430" i="20"/>
  <c r="G430" i="20"/>
  <c r="H430" i="20" s="1"/>
  <c r="I430" i="20" s="1"/>
  <c r="O692" i="20"/>
  <c r="P692" i="20" s="1"/>
  <c r="O183" i="20"/>
  <c r="P183" i="20" s="1"/>
  <c r="O105" i="20"/>
  <c r="P105" i="20" s="1"/>
  <c r="H1226" i="20"/>
  <c r="I1226" i="20" s="1"/>
  <c r="H1224" i="20"/>
  <c r="I1224" i="20" s="1"/>
  <c r="H200" i="20"/>
  <c r="I200" i="20" s="1"/>
  <c r="H452" i="20"/>
  <c r="I452" i="20" s="1"/>
  <c r="H1227" i="20"/>
  <c r="I1227" i="20" s="1"/>
  <c r="H621" i="20"/>
  <c r="I621" i="20" s="1"/>
  <c r="H925" i="20"/>
  <c r="I925" i="20" s="1"/>
  <c r="H206" i="20"/>
  <c r="I206" i="20" s="1"/>
  <c r="G476" i="20"/>
  <c r="H476" i="20" s="1"/>
  <c r="I476" i="20" s="1"/>
  <c r="F476" i="20"/>
  <c r="F217" i="20"/>
  <c r="G217" i="20"/>
  <c r="H217" i="20" s="1"/>
  <c r="I217" i="20" s="1"/>
  <c r="F1246" i="20"/>
  <c r="G1246" i="20"/>
  <c r="G730" i="20"/>
  <c r="H730" i="20" s="1"/>
  <c r="I730" i="20" s="1"/>
  <c r="F730" i="20"/>
  <c r="G474" i="20"/>
  <c r="F474" i="20"/>
  <c r="F216" i="20"/>
  <c r="G216" i="20"/>
  <c r="H216" i="20" s="1"/>
  <c r="I216" i="20" s="1"/>
  <c r="F1248" i="20"/>
  <c r="H140" i="20"/>
  <c r="I140" i="20" s="1"/>
  <c r="G158" i="20"/>
  <c r="F158" i="20"/>
  <c r="F606" i="20"/>
  <c r="G606" i="20"/>
  <c r="H606" i="20" s="1"/>
  <c r="I606" i="20" s="1"/>
  <c r="F622" i="20"/>
  <c r="G622" i="20"/>
  <c r="G126" i="20"/>
  <c r="H126" i="20" s="1"/>
  <c r="I126" i="20" s="1"/>
  <c r="F126" i="20"/>
  <c r="G1198" i="20"/>
  <c r="F1198" i="20"/>
  <c r="G1214" i="20"/>
  <c r="F1214" i="20"/>
  <c r="F879" i="20"/>
  <c r="G879" i="20"/>
  <c r="G351" i="20"/>
  <c r="H351" i="20" s="1"/>
  <c r="I351" i="20" s="1"/>
  <c r="F351" i="20"/>
  <c r="H459" i="20"/>
  <c r="I459" i="20" s="1"/>
  <c r="H1165" i="20"/>
  <c r="I1165" i="20" s="1"/>
  <c r="H156" i="20"/>
  <c r="I156" i="20" s="1"/>
  <c r="H458" i="20"/>
  <c r="I458" i="20" s="1"/>
  <c r="H1181" i="20"/>
  <c r="I1181" i="20" s="1"/>
  <c r="F1241" i="20"/>
  <c r="G1241" i="20"/>
  <c r="H1241" i="20" s="1"/>
  <c r="I1241" i="20" s="1"/>
  <c r="O437" i="20"/>
  <c r="P437" i="20" s="1"/>
  <c r="C1267" i="20"/>
  <c r="C1257" i="20"/>
  <c r="C996" i="20"/>
  <c r="C998" i="20"/>
  <c r="C742" i="20"/>
  <c r="C746" i="20"/>
  <c r="C486" i="20"/>
  <c r="C490" i="20"/>
  <c r="C239" i="20"/>
  <c r="C243" i="20"/>
  <c r="C1255" i="20"/>
  <c r="C1252" i="20"/>
  <c r="C1001" i="20"/>
  <c r="C1007" i="20"/>
  <c r="C752" i="20"/>
  <c r="C748" i="20"/>
  <c r="C496" i="20"/>
  <c r="C492" i="20"/>
  <c r="C229" i="20"/>
  <c r="C236" i="20"/>
  <c r="C1264" i="20"/>
  <c r="C1256" i="20"/>
  <c r="C997" i="20"/>
  <c r="C1011" i="20"/>
  <c r="C744" i="20"/>
  <c r="C740" i="20"/>
  <c r="C488" i="20"/>
  <c r="C484" i="20"/>
  <c r="C241" i="20"/>
  <c r="C1262" i="20"/>
  <c r="C1265" i="20"/>
  <c r="C1004" i="20"/>
  <c r="C1006" i="20"/>
  <c r="C741" i="20"/>
  <c r="C745" i="20"/>
  <c r="C485" i="20"/>
  <c r="C489" i="20"/>
  <c r="C234" i="20"/>
  <c r="C242" i="20"/>
  <c r="C1258" i="20"/>
  <c r="C1000" i="20"/>
  <c r="C750" i="20"/>
  <c r="C494" i="20"/>
  <c r="C238" i="20"/>
  <c r="C1263" i="20"/>
  <c r="C1009" i="20"/>
  <c r="C751" i="20"/>
  <c r="C495" i="20"/>
  <c r="C228" i="20"/>
  <c r="C1259" i="20"/>
  <c r="C1005" i="20"/>
  <c r="C743" i="20"/>
  <c r="C487" i="20"/>
  <c r="C240" i="20"/>
  <c r="C1260" i="20"/>
  <c r="C1010" i="20"/>
  <c r="C753" i="20"/>
  <c r="C497" i="20"/>
  <c r="C230" i="20"/>
  <c r="C1261" i="20"/>
  <c r="C1002" i="20"/>
  <c r="C754" i="20"/>
  <c r="C498" i="20"/>
  <c r="C231" i="20"/>
  <c r="C1253" i="20"/>
  <c r="C999" i="20"/>
  <c r="C755" i="20"/>
  <c r="C499" i="20"/>
  <c r="C235" i="20"/>
  <c r="C1254" i="20"/>
  <c r="C1003" i="20"/>
  <c r="C747" i="20"/>
  <c r="C491" i="20"/>
  <c r="C232" i="20"/>
  <c r="C749" i="20"/>
  <c r="C493" i="20"/>
  <c r="C237" i="20"/>
  <c r="C233" i="20"/>
  <c r="C1008" i="20"/>
  <c r="C1266" i="20"/>
  <c r="F76" i="20"/>
  <c r="G725" i="20"/>
  <c r="F725" i="20"/>
  <c r="F479" i="20"/>
  <c r="G479" i="20"/>
  <c r="G221" i="20"/>
  <c r="H221" i="20" s="1"/>
  <c r="I221" i="20" s="1"/>
  <c r="F221" i="20"/>
  <c r="F1245" i="20"/>
  <c r="G1245" i="20"/>
  <c r="H1245" i="20" s="1"/>
  <c r="I1245" i="20" s="1"/>
  <c r="G985" i="20"/>
  <c r="H985" i="20" s="1"/>
  <c r="I985" i="20" s="1"/>
  <c r="F985" i="20"/>
  <c r="F734" i="20"/>
  <c r="G734" i="20"/>
  <c r="H734" i="20" s="1"/>
  <c r="I734" i="20" s="1"/>
  <c r="G477" i="20"/>
  <c r="H477" i="20" s="1"/>
  <c r="I477" i="20" s="1"/>
  <c r="F477" i="20"/>
  <c r="G222" i="20"/>
  <c r="F222" i="20"/>
  <c r="F1237" i="20"/>
  <c r="G1237" i="20"/>
  <c r="F414" i="20"/>
  <c r="G414" i="20"/>
  <c r="H414" i="20" s="1"/>
  <c r="I414" i="20" s="1"/>
  <c r="F447" i="20"/>
  <c r="G447" i="20"/>
  <c r="F399" i="20"/>
  <c r="G399" i="20"/>
  <c r="H399" i="20" s="1"/>
  <c r="I399" i="20" s="1"/>
  <c r="G191" i="20"/>
  <c r="H191" i="20" s="1"/>
  <c r="I191" i="20" s="1"/>
  <c r="F191" i="20"/>
  <c r="F1167" i="20"/>
  <c r="G1167" i="20"/>
  <c r="H1167" i="20" s="1"/>
  <c r="I1167" i="20" s="1"/>
  <c r="F943" i="20"/>
  <c r="G943" i="20"/>
  <c r="G127" i="20"/>
  <c r="F127" i="20"/>
  <c r="F1135" i="20"/>
  <c r="G1135" i="20"/>
  <c r="G220" i="20"/>
  <c r="F220" i="20"/>
  <c r="G1118" i="20"/>
  <c r="H1118" i="20" s="1"/>
  <c r="I1118" i="20" s="1"/>
  <c r="F1118" i="20"/>
  <c r="F382" i="20"/>
  <c r="G382" i="20"/>
  <c r="H382" i="20" s="1"/>
  <c r="I382" i="20" s="1"/>
  <c r="G175" i="20"/>
  <c r="H175" i="20" s="1"/>
  <c r="I175" i="20" s="1"/>
  <c r="F175" i="20"/>
  <c r="G1215" i="20"/>
  <c r="F1215" i="20"/>
  <c r="G687" i="20"/>
  <c r="H687" i="20" s="1"/>
  <c r="I687" i="20" s="1"/>
  <c r="F687" i="20"/>
  <c r="G95" i="20"/>
  <c r="F95" i="20"/>
  <c r="F1119" i="20"/>
  <c r="G1119" i="20"/>
  <c r="F863" i="20"/>
  <c r="G863" i="20"/>
  <c r="H863" i="20" s="1"/>
  <c r="I863" i="20" s="1"/>
  <c r="O439" i="20"/>
  <c r="P439" i="20" s="1"/>
  <c r="O921" i="20"/>
  <c r="P921" i="20" s="1"/>
  <c r="H970" i="20"/>
  <c r="I970" i="20" s="1"/>
  <c r="H714" i="20"/>
  <c r="I714" i="20" s="1"/>
  <c r="H1231" i="20"/>
  <c r="I1231" i="20" s="1"/>
  <c r="H197" i="20"/>
  <c r="I197" i="20" s="1"/>
  <c r="H924" i="20"/>
  <c r="I924" i="20" s="1"/>
  <c r="H668" i="20"/>
  <c r="I668" i="20" s="1"/>
  <c r="H877" i="20"/>
  <c r="I877" i="20" s="1"/>
  <c r="G735" i="20"/>
  <c r="F735" i="20"/>
  <c r="G219" i="20"/>
  <c r="H219" i="20" s="1"/>
  <c r="I219" i="20" s="1"/>
  <c r="F219" i="20"/>
  <c r="F982" i="20"/>
  <c r="G982" i="20"/>
  <c r="G469" i="20"/>
  <c r="F469" i="20"/>
  <c r="G215" i="20"/>
  <c r="H215" i="20" s="1"/>
  <c r="I215" i="20" s="1"/>
  <c r="F215" i="20"/>
  <c r="G1240" i="20"/>
  <c r="F1240" i="20"/>
  <c r="G987" i="20"/>
  <c r="H987" i="20" s="1"/>
  <c r="I987" i="20" s="1"/>
  <c r="F987" i="20"/>
  <c r="F468" i="20"/>
  <c r="G468" i="20"/>
  <c r="G94" i="20"/>
  <c r="F94" i="20"/>
  <c r="G670" i="20"/>
  <c r="F670" i="20"/>
  <c r="G862" i="20"/>
  <c r="H862" i="20" s="1"/>
  <c r="I862" i="20" s="1"/>
  <c r="F862" i="20"/>
  <c r="G638" i="20"/>
  <c r="H638" i="20" s="1"/>
  <c r="I638" i="20" s="1"/>
  <c r="F638" i="20"/>
  <c r="F446" i="20"/>
  <c r="G446" i="20"/>
  <c r="H446" i="20" s="1"/>
  <c r="I446" i="20" s="1"/>
  <c r="D1328" i="20"/>
  <c r="D1200" i="20"/>
  <c r="D1072" i="20"/>
  <c r="D944" i="20"/>
  <c r="D816" i="20"/>
  <c r="D688" i="20"/>
  <c r="D544" i="20"/>
  <c r="D416" i="20"/>
  <c r="D256" i="20"/>
  <c r="D128" i="20"/>
  <c r="D1312" i="20"/>
  <c r="D1184" i="20"/>
  <c r="D1056" i="20"/>
  <c r="D928" i="20"/>
  <c r="D800" i="20"/>
  <c r="D672" i="20"/>
  <c r="D528" i="20"/>
  <c r="D400" i="20"/>
  <c r="D240" i="20"/>
  <c r="D96" i="20"/>
  <c r="D1296" i="20"/>
  <c r="D1152" i="20"/>
  <c r="D1040" i="20"/>
  <c r="D880" i="20"/>
  <c r="D784" i="20"/>
  <c r="D656" i="20"/>
  <c r="D512" i="20"/>
  <c r="D384" i="20"/>
  <c r="D224" i="20"/>
  <c r="G224" i="20" s="1"/>
  <c r="D192" i="20"/>
  <c r="D1264" i="20"/>
  <c r="D1120" i="20"/>
  <c r="D1008" i="20"/>
  <c r="D848" i="20"/>
  <c r="D752" i="20"/>
  <c r="D624" i="20"/>
  <c r="D560" i="20"/>
  <c r="D320" i="20"/>
  <c r="D368" i="20"/>
  <c r="D144" i="20"/>
  <c r="D1248" i="20"/>
  <c r="G1248" i="20" s="1"/>
  <c r="H1248" i="20" s="1"/>
  <c r="I1248" i="20" s="1"/>
  <c r="D1168" i="20"/>
  <c r="D992" i="20"/>
  <c r="F992" i="20" s="1"/>
  <c r="D832" i="20"/>
  <c r="D736" i="20"/>
  <c r="D608" i="20"/>
  <c r="D480" i="20"/>
  <c r="D304" i="20"/>
  <c r="D352" i="20"/>
  <c r="D112" i="20"/>
  <c r="D1360" i="20"/>
  <c r="D1232" i="20"/>
  <c r="D1104" i="20"/>
  <c r="D976" i="20"/>
  <c r="D912" i="20"/>
  <c r="D720" i="20"/>
  <c r="D592" i="20"/>
  <c r="D448" i="20"/>
  <c r="D288" i="20"/>
  <c r="D336" i="20"/>
  <c r="D1088" i="20"/>
  <c r="D576" i="20"/>
  <c r="D1024" i="20"/>
  <c r="D496" i="20"/>
  <c r="D960" i="20"/>
  <c r="D432" i="20"/>
  <c r="D864" i="20"/>
  <c r="D464" i="20"/>
  <c r="D1216" i="20"/>
  <c r="D704" i="20"/>
  <c r="D160" i="20"/>
  <c r="D896" i="20"/>
  <c r="D768" i="20"/>
  <c r="D272" i="20"/>
  <c r="D208" i="20"/>
  <c r="D1344" i="20"/>
  <c r="D176" i="20"/>
  <c r="D1280" i="20"/>
  <c r="D1136" i="20"/>
  <c r="D640" i="20"/>
  <c r="G79" i="20"/>
  <c r="G639" i="20"/>
  <c r="F639" i="20"/>
  <c r="G959" i="20"/>
  <c r="H959" i="20" s="1"/>
  <c r="I959" i="20" s="1"/>
  <c r="F959" i="20"/>
  <c r="G367" i="20"/>
  <c r="F367" i="20"/>
  <c r="H876" i="20"/>
  <c r="I876" i="20" s="1"/>
  <c r="H909" i="20"/>
  <c r="I909" i="20" s="1"/>
  <c r="F1230" i="20"/>
  <c r="H1230" i="20" s="1"/>
  <c r="I1230" i="20" s="1"/>
  <c r="O377" i="20"/>
  <c r="P377" i="20" s="1"/>
  <c r="O695" i="20"/>
  <c r="P695" i="20" s="1"/>
  <c r="H428" i="20"/>
  <c r="I428" i="20" s="1"/>
  <c r="H712" i="20"/>
  <c r="I712" i="20" s="1"/>
  <c r="F986" i="20"/>
  <c r="G986" i="20"/>
  <c r="H986" i="20" s="1"/>
  <c r="I986" i="20" s="1"/>
  <c r="F724" i="20"/>
  <c r="G724" i="20"/>
  <c r="H724" i="20" s="1"/>
  <c r="I724" i="20" s="1"/>
  <c r="G981" i="20"/>
  <c r="H981" i="20" s="1"/>
  <c r="I981" i="20" s="1"/>
  <c r="F981" i="20"/>
  <c r="G1236" i="20"/>
  <c r="H1236" i="20" s="1"/>
  <c r="I1236" i="20" s="1"/>
  <c r="F1236" i="20"/>
  <c r="F471" i="20"/>
  <c r="G471" i="20"/>
  <c r="H471" i="20" s="1"/>
  <c r="I471" i="20" s="1"/>
  <c r="G1243" i="20"/>
  <c r="H1243" i="20" s="1"/>
  <c r="I1243" i="20" s="1"/>
  <c r="F1243" i="20"/>
  <c r="G989" i="20"/>
  <c r="H989" i="20" s="1"/>
  <c r="I989" i="20" s="1"/>
  <c r="F989" i="20"/>
  <c r="G733" i="20"/>
  <c r="F733" i="20"/>
  <c r="F475" i="20"/>
  <c r="G475" i="20"/>
  <c r="H475" i="20" s="1"/>
  <c r="I475" i="20" s="1"/>
  <c r="H653" i="20"/>
  <c r="I653" i="20" s="1"/>
  <c r="G398" i="20"/>
  <c r="H398" i="20" s="1"/>
  <c r="I398" i="20" s="1"/>
  <c r="F398" i="20"/>
  <c r="G895" i="20"/>
  <c r="F895" i="20"/>
  <c r="F655" i="20"/>
  <c r="G655" i="20"/>
  <c r="G415" i="20"/>
  <c r="F415" i="20"/>
  <c r="F111" i="20"/>
  <c r="G111" i="20"/>
  <c r="F1183" i="20"/>
  <c r="G1183" i="20"/>
  <c r="H1183" i="20" s="1"/>
  <c r="I1183" i="20" s="1"/>
  <c r="G607" i="20"/>
  <c r="H607" i="20" s="1"/>
  <c r="I607" i="20" s="1"/>
  <c r="F607" i="20"/>
  <c r="H460" i="20"/>
  <c r="I460" i="20" s="1"/>
  <c r="H364" i="20"/>
  <c r="I364" i="20" s="1"/>
  <c r="F463" i="20"/>
  <c r="H463" i="20" s="1"/>
  <c r="I463" i="20" s="1"/>
  <c r="H965" i="20"/>
  <c r="I965" i="20" s="1"/>
  <c r="G732" i="20"/>
  <c r="F732" i="20"/>
  <c r="F1182" i="20"/>
  <c r="G1182" i="20"/>
  <c r="G159" i="20"/>
  <c r="F159" i="20"/>
  <c r="F927" i="20"/>
  <c r="G927" i="20"/>
  <c r="O410" i="20"/>
  <c r="P410" i="20" s="1"/>
  <c r="M699" i="20"/>
  <c r="O699" i="20" s="1"/>
  <c r="P699" i="20" s="1"/>
  <c r="O121" i="20"/>
  <c r="P121" i="20" s="1"/>
  <c r="H413" i="20"/>
  <c r="I413" i="20" s="1"/>
  <c r="H974" i="20"/>
  <c r="I974" i="20" s="1"/>
  <c r="H972" i="20"/>
  <c r="I972" i="20" s="1"/>
  <c r="H717" i="20"/>
  <c r="I717" i="20" s="1"/>
  <c r="H365" i="20"/>
  <c r="I365" i="20" s="1"/>
  <c r="F1238" i="20"/>
  <c r="G1238" i="20"/>
  <c r="H1238" i="20" s="1"/>
  <c r="I1238" i="20" s="1"/>
  <c r="F980" i="20"/>
  <c r="G980" i="20"/>
  <c r="F212" i="20"/>
  <c r="G212" i="20"/>
  <c r="H212" i="20" s="1"/>
  <c r="I212" i="20" s="1"/>
  <c r="G213" i="20"/>
  <c r="H213" i="20" s="1"/>
  <c r="I213" i="20" s="1"/>
  <c r="F213" i="20"/>
  <c r="G727" i="20"/>
  <c r="F727" i="20"/>
  <c r="G472" i="20"/>
  <c r="H472" i="20" s="1"/>
  <c r="I472" i="20" s="1"/>
  <c r="F472" i="20"/>
  <c r="G223" i="20"/>
  <c r="F223" i="20"/>
  <c r="G1242" i="20"/>
  <c r="H1242" i="20" s="1"/>
  <c r="I1242" i="20" s="1"/>
  <c r="F1242" i="20"/>
  <c r="F988" i="20"/>
  <c r="G988" i="20"/>
  <c r="H988" i="20" s="1"/>
  <c r="I988" i="20" s="1"/>
  <c r="G731" i="20"/>
  <c r="H731" i="20" s="1"/>
  <c r="I731" i="20" s="1"/>
  <c r="F731" i="20"/>
  <c r="H173" i="20"/>
  <c r="I173" i="20" s="1"/>
  <c r="F654" i="20"/>
  <c r="G654" i="20"/>
  <c r="G958" i="20"/>
  <c r="H958" i="20" s="1"/>
  <c r="I958" i="20" s="1"/>
  <c r="F958" i="20"/>
  <c r="G110" i="20"/>
  <c r="F110" i="20"/>
  <c r="G1134" i="20"/>
  <c r="F1134" i="20"/>
  <c r="F894" i="20"/>
  <c r="G894" i="20"/>
  <c r="G702" i="20"/>
  <c r="H702" i="20" s="1"/>
  <c r="I702" i="20" s="1"/>
  <c r="F702" i="20"/>
  <c r="F143" i="20"/>
  <c r="G143" i="20"/>
  <c r="H143" i="20" s="1"/>
  <c r="I143" i="20" s="1"/>
  <c r="G462" i="20"/>
  <c r="H462" i="20" s="1"/>
  <c r="I462" i="20" s="1"/>
  <c r="H713" i="20"/>
  <c r="I713" i="20" s="1"/>
  <c r="H1117" i="20"/>
  <c r="I1117" i="20" s="1"/>
  <c r="G726" i="20"/>
  <c r="H726" i="20" s="1"/>
  <c r="I726" i="20" s="1"/>
  <c r="F726" i="20"/>
  <c r="H429" i="20"/>
  <c r="I429" i="20" s="1"/>
  <c r="G1239" i="20"/>
  <c r="H1239" i="20" s="1"/>
  <c r="I1239" i="20" s="1"/>
  <c r="F1239" i="20"/>
  <c r="F470" i="20"/>
  <c r="G470" i="20"/>
  <c r="F728" i="20"/>
  <c r="G728" i="20"/>
  <c r="H728" i="20" s="1"/>
  <c r="I728" i="20" s="1"/>
  <c r="F480" i="20"/>
  <c r="G480" i="20"/>
  <c r="F218" i="20"/>
  <c r="G218" i="20"/>
  <c r="G1247" i="20"/>
  <c r="F1247" i="20"/>
  <c r="G729" i="20"/>
  <c r="H729" i="20" s="1"/>
  <c r="I729" i="20" s="1"/>
  <c r="F729" i="20"/>
  <c r="G910" i="20"/>
  <c r="H910" i="20" s="1"/>
  <c r="I910" i="20" s="1"/>
  <c r="F910" i="20"/>
  <c r="G366" i="20"/>
  <c r="F366" i="20"/>
  <c r="G878" i="20"/>
  <c r="F878" i="20"/>
  <c r="G1151" i="20"/>
  <c r="H1151" i="20" s="1"/>
  <c r="I1151" i="20" s="1"/>
  <c r="F1151" i="20"/>
  <c r="G703" i="20"/>
  <c r="H703" i="20" s="1"/>
  <c r="I703" i="20" s="1"/>
  <c r="F703" i="20"/>
  <c r="G911" i="20"/>
  <c r="F911" i="20"/>
  <c r="G671" i="20"/>
  <c r="F671" i="20"/>
  <c r="G431" i="20"/>
  <c r="H431" i="20" s="1"/>
  <c r="I431" i="20" s="1"/>
  <c r="F431" i="20"/>
  <c r="G383" i="20"/>
  <c r="H383" i="20" s="1"/>
  <c r="I383" i="20" s="1"/>
  <c r="F383" i="20"/>
  <c r="F623" i="20"/>
  <c r="G623" i="20"/>
  <c r="H623" i="20" s="1"/>
  <c r="I623" i="20" s="1"/>
  <c r="H380" i="20"/>
  <c r="I380" i="20" s="1"/>
  <c r="H457" i="20"/>
  <c r="I457" i="20" s="1"/>
  <c r="G990" i="20"/>
  <c r="H990" i="20" s="1"/>
  <c r="I990" i="20" s="1"/>
  <c r="F990" i="20"/>
  <c r="H637" i="20"/>
  <c r="I637" i="20" s="1"/>
  <c r="H861" i="20"/>
  <c r="I861" i="20" s="1"/>
  <c r="H975" i="20"/>
  <c r="I975" i="20" s="1"/>
  <c r="H710" i="20"/>
  <c r="I710" i="20" s="1"/>
  <c r="H940" i="20"/>
  <c r="I940" i="20" s="1"/>
  <c r="H349" i="20"/>
  <c r="I349" i="20" s="1"/>
  <c r="H453" i="20"/>
  <c r="I453" i="20" s="1"/>
  <c r="G736" i="20"/>
  <c r="H736" i="20" s="1"/>
  <c r="I736" i="20" s="1"/>
  <c r="F736" i="20"/>
  <c r="F984" i="20"/>
  <c r="G984" i="20"/>
  <c r="G983" i="20"/>
  <c r="F983" i="20"/>
  <c r="G473" i="20"/>
  <c r="H473" i="20" s="1"/>
  <c r="I473" i="20" s="1"/>
  <c r="F473" i="20"/>
  <c r="F214" i="20"/>
  <c r="G214" i="20"/>
  <c r="G991" i="20"/>
  <c r="H991" i="20" s="1"/>
  <c r="I991" i="20" s="1"/>
  <c r="F991" i="20"/>
  <c r="H1132" i="20"/>
  <c r="I1132" i="20" s="1"/>
  <c r="H157" i="20"/>
  <c r="I157" i="20" s="1"/>
  <c r="F1166" i="20"/>
  <c r="G1166" i="20"/>
  <c r="F686" i="20"/>
  <c r="G686" i="20"/>
  <c r="H686" i="20" s="1"/>
  <c r="I686" i="20" s="1"/>
  <c r="G350" i="20"/>
  <c r="H350" i="20" s="1"/>
  <c r="I350" i="20" s="1"/>
  <c r="F350" i="20"/>
  <c r="G190" i="20"/>
  <c r="H190" i="20" s="1"/>
  <c r="I190" i="20" s="1"/>
  <c r="F190" i="20"/>
  <c r="F174" i="20"/>
  <c r="G174" i="20"/>
  <c r="G142" i="20"/>
  <c r="F142" i="20"/>
  <c r="F1150" i="20"/>
  <c r="G1150" i="20"/>
  <c r="F926" i="20"/>
  <c r="G926" i="20"/>
  <c r="F942" i="20"/>
  <c r="G942" i="20"/>
  <c r="G1199" i="20"/>
  <c r="F1199" i="20"/>
  <c r="H1164" i="20"/>
  <c r="I1164" i="20" s="1"/>
  <c r="I91" i="20"/>
  <c r="H201" i="20"/>
  <c r="I201" i="20" s="1"/>
  <c r="O634" i="20"/>
  <c r="P634" i="20" s="1"/>
  <c r="O137" i="20"/>
  <c r="P137" i="20" s="1"/>
  <c r="O696" i="20"/>
  <c r="P696" i="20" s="1"/>
  <c r="O187" i="20"/>
  <c r="P187" i="20" s="1"/>
  <c r="J1251" i="20"/>
  <c r="J1247" i="20"/>
  <c r="J1243" i="20"/>
  <c r="J1239" i="20"/>
  <c r="J1248" i="20"/>
  <c r="J1238" i="20"/>
  <c r="J1237" i="20"/>
  <c r="J1246" i="20"/>
  <c r="J1245" i="20"/>
  <c r="J1244" i="20"/>
  <c r="J1249" i="20"/>
  <c r="J1236" i="20"/>
  <c r="J1242" i="20"/>
  <c r="J1241" i="20"/>
  <c r="J1250" i="20"/>
  <c r="J1240" i="20"/>
  <c r="J995" i="20"/>
  <c r="J991" i="20"/>
  <c r="J992" i="20"/>
  <c r="J988" i="20"/>
  <c r="J984" i="20"/>
  <c r="J980" i="20"/>
  <c r="J993" i="20"/>
  <c r="J994" i="20"/>
  <c r="J990" i="20"/>
  <c r="J986" i="20"/>
  <c r="J982" i="20"/>
  <c r="J983" i="20"/>
  <c r="J981" i="20"/>
  <c r="J987" i="20"/>
  <c r="J989" i="20"/>
  <c r="J985" i="20"/>
  <c r="J732" i="20"/>
  <c r="J733" i="20"/>
  <c r="J725" i="20"/>
  <c r="J734" i="20"/>
  <c r="J735" i="20"/>
  <c r="J727" i="20"/>
  <c r="J736" i="20"/>
  <c r="J728" i="20"/>
  <c r="J737" i="20"/>
  <c r="J729" i="20"/>
  <c r="J738" i="20"/>
  <c r="J739" i="20"/>
  <c r="J731" i="20"/>
  <c r="J730" i="20"/>
  <c r="J726" i="20"/>
  <c r="J724" i="20"/>
  <c r="J476" i="20"/>
  <c r="J475" i="20"/>
  <c r="J477" i="20"/>
  <c r="J479" i="20"/>
  <c r="J480" i="20"/>
  <c r="J481" i="20"/>
  <c r="J470" i="20"/>
  <c r="J483" i="20"/>
  <c r="J472" i="20"/>
  <c r="J482" i="20"/>
  <c r="J474" i="20"/>
  <c r="J469" i="20"/>
  <c r="J468" i="20"/>
  <c r="J473" i="20"/>
  <c r="J471" i="20"/>
  <c r="J478" i="20"/>
  <c r="J225" i="20"/>
  <c r="J217" i="20"/>
  <c r="J226" i="20"/>
  <c r="J218" i="20"/>
  <c r="J227" i="20"/>
  <c r="J220" i="20"/>
  <c r="J212" i="20"/>
  <c r="J221" i="20"/>
  <c r="J213" i="20"/>
  <c r="J222" i="20"/>
  <c r="J214" i="20"/>
  <c r="J223" i="20"/>
  <c r="J224" i="20"/>
  <c r="J216" i="20"/>
  <c r="J215" i="20"/>
  <c r="J219" i="20"/>
  <c r="M75" i="20"/>
  <c r="N202" i="20"/>
  <c r="M202" i="20"/>
  <c r="M453" i="20"/>
  <c r="N453" i="20"/>
  <c r="N710" i="20"/>
  <c r="M710" i="20"/>
  <c r="O378" i="20"/>
  <c r="P378" i="20" s="1"/>
  <c r="O906" i="20"/>
  <c r="P906" i="20" s="1"/>
  <c r="U32" i="20"/>
  <c r="Z7" i="20"/>
  <c r="O153" i="20"/>
  <c r="P153" i="20" s="1"/>
  <c r="N363" i="20"/>
  <c r="O363" i="20" s="1"/>
  <c r="P363" i="20" s="1"/>
  <c r="M363" i="20"/>
  <c r="N923" i="20"/>
  <c r="O923" i="20" s="1"/>
  <c r="P923" i="20" s="1"/>
  <c r="M923" i="20"/>
  <c r="O440" i="20"/>
  <c r="P440" i="20" s="1"/>
  <c r="O890" i="20"/>
  <c r="P890" i="20" s="1"/>
  <c r="O954" i="20"/>
  <c r="P954" i="20" s="1"/>
  <c r="N458" i="20"/>
  <c r="M458" i="20"/>
  <c r="N714" i="20"/>
  <c r="M714" i="20"/>
  <c r="U7" i="20"/>
  <c r="U12" i="20"/>
  <c r="U17" i="20"/>
  <c r="Z12" i="20"/>
  <c r="N107" i="20"/>
  <c r="O107" i="20" s="1"/>
  <c r="P107" i="20" s="1"/>
  <c r="M107" i="20"/>
  <c r="N379" i="20"/>
  <c r="M379" i="20"/>
  <c r="N859" i="20"/>
  <c r="O859" i="20" s="1"/>
  <c r="P859" i="20" s="1"/>
  <c r="M859" i="20"/>
  <c r="N939" i="20"/>
  <c r="M939" i="20"/>
  <c r="N711" i="20"/>
  <c r="O711" i="20" s="1"/>
  <c r="P711" i="20" s="1"/>
  <c r="M711" i="20"/>
  <c r="N199" i="20"/>
  <c r="M199" i="20"/>
  <c r="N457" i="20"/>
  <c r="O457" i="20" s="1"/>
  <c r="P457" i="20" s="1"/>
  <c r="M457" i="20"/>
  <c r="N708" i="20"/>
  <c r="M708" i="20"/>
  <c r="L1112" i="20"/>
  <c r="N1111" i="20"/>
  <c r="M1111" i="20"/>
  <c r="N201" i="20"/>
  <c r="M201" i="20"/>
  <c r="N456" i="20"/>
  <c r="O456" i="20" s="1"/>
  <c r="P456" i="20" s="1"/>
  <c r="M456" i="20"/>
  <c r="N715" i="20"/>
  <c r="M715" i="20"/>
  <c r="N709" i="20"/>
  <c r="O709" i="20" s="1"/>
  <c r="P709" i="20" s="1"/>
  <c r="M709" i="20"/>
  <c r="N964" i="20"/>
  <c r="O964" i="20" s="1"/>
  <c r="P964" i="20" s="1"/>
  <c r="M964" i="20"/>
  <c r="N966" i="20"/>
  <c r="O966" i="20" s="1"/>
  <c r="P966" i="20" s="1"/>
  <c r="M966" i="20"/>
  <c r="O89" i="20"/>
  <c r="O618" i="20"/>
  <c r="P618" i="20" s="1"/>
  <c r="K1340" i="20"/>
  <c r="K1308" i="20"/>
  <c r="K1292" i="20"/>
  <c r="K1356" i="20"/>
  <c r="K1324" i="20"/>
  <c r="K1276" i="20"/>
  <c r="K1260" i="20"/>
  <c r="K1244" i="20"/>
  <c r="K1228" i="20"/>
  <c r="K1212" i="20"/>
  <c r="K1196" i="20"/>
  <c r="K1180" i="20"/>
  <c r="K1164" i="20"/>
  <c r="K1148" i="20"/>
  <c r="K1132" i="20"/>
  <c r="K1116" i="20"/>
  <c r="K1100" i="20"/>
  <c r="K1084" i="20"/>
  <c r="K1068" i="20"/>
  <c r="K1052" i="20"/>
  <c r="K1036" i="20"/>
  <c r="K1020" i="20"/>
  <c r="K1004" i="20"/>
  <c r="K972" i="20"/>
  <c r="K956" i="20"/>
  <c r="K940" i="20"/>
  <c r="K924" i="20"/>
  <c r="K988" i="20"/>
  <c r="K908" i="20"/>
  <c r="K892" i="20"/>
  <c r="K876" i="20"/>
  <c r="K860" i="20"/>
  <c r="K844" i="20"/>
  <c r="K828" i="20"/>
  <c r="K812" i="20"/>
  <c r="K796" i="20"/>
  <c r="K780" i="20"/>
  <c r="K764" i="20"/>
  <c r="K748" i="20"/>
  <c r="K732" i="20"/>
  <c r="K716" i="20"/>
  <c r="K700" i="20"/>
  <c r="K684" i="20"/>
  <c r="K668" i="20"/>
  <c r="K620" i="20"/>
  <c r="K604" i="20"/>
  <c r="K588" i="20"/>
  <c r="K572" i="20"/>
  <c r="K556" i="20"/>
  <c r="K652" i="20"/>
  <c r="K636" i="20"/>
  <c r="K540" i="20"/>
  <c r="K524" i="20"/>
  <c r="K508" i="20"/>
  <c r="K492" i="20"/>
  <c r="K476" i="20"/>
  <c r="K460" i="20"/>
  <c r="K444" i="20"/>
  <c r="K428" i="20"/>
  <c r="K412" i="20"/>
  <c r="K396" i="20"/>
  <c r="K220" i="20"/>
  <c r="K380" i="20"/>
  <c r="K364" i="20"/>
  <c r="K348" i="20"/>
  <c r="K332" i="20"/>
  <c r="K316" i="20"/>
  <c r="K300" i="20"/>
  <c r="K284" i="20"/>
  <c r="K268" i="20"/>
  <c r="K252" i="20"/>
  <c r="K236" i="20"/>
  <c r="K204" i="20"/>
  <c r="N204" i="20" s="1"/>
  <c r="K92" i="20"/>
  <c r="K188" i="20"/>
  <c r="K172" i="20"/>
  <c r="K140" i="20"/>
  <c r="K108" i="20"/>
  <c r="K156" i="20"/>
  <c r="K124" i="20"/>
  <c r="N75" i="20"/>
  <c r="AE62" i="20"/>
  <c r="M139" i="20"/>
  <c r="N139" i="20"/>
  <c r="O139" i="20" s="1"/>
  <c r="P139" i="20" s="1"/>
  <c r="M603" i="20"/>
  <c r="N603" i="20"/>
  <c r="N875" i="20"/>
  <c r="O875" i="20" s="1"/>
  <c r="P875" i="20" s="1"/>
  <c r="M875" i="20"/>
  <c r="O186" i="20"/>
  <c r="P186" i="20" s="1"/>
  <c r="N91" i="20"/>
  <c r="O91" i="20" s="1"/>
  <c r="P91" i="20" s="1"/>
  <c r="M91" i="20"/>
  <c r="N619" i="20"/>
  <c r="M619" i="20"/>
  <c r="N891" i="20"/>
  <c r="M891" i="20"/>
  <c r="U22" i="20"/>
  <c r="AE22" i="20"/>
  <c r="Z22" i="20"/>
  <c r="O649" i="20"/>
  <c r="P649" i="20" s="1"/>
  <c r="M123" i="20"/>
  <c r="N123" i="20"/>
  <c r="N395" i="20"/>
  <c r="O395" i="20" s="1"/>
  <c r="P395" i="20" s="1"/>
  <c r="M395" i="20"/>
  <c r="O182" i="20"/>
  <c r="P182" i="20" s="1"/>
  <c r="O394" i="20"/>
  <c r="P394" i="20" s="1"/>
  <c r="N198" i="20"/>
  <c r="O198" i="20" s="1"/>
  <c r="P198" i="20" s="1"/>
  <c r="M198" i="20"/>
  <c r="N200" i="20"/>
  <c r="M200" i="20"/>
  <c r="N452" i="20"/>
  <c r="O452" i="20" s="1"/>
  <c r="P452" i="20" s="1"/>
  <c r="M452" i="20"/>
  <c r="M712" i="20"/>
  <c r="N712" i="20"/>
  <c r="N968" i="20"/>
  <c r="M968" i="20"/>
  <c r="N970" i="20"/>
  <c r="M970" i="20"/>
  <c r="N197" i="20"/>
  <c r="O197" i="20" s="1"/>
  <c r="P197" i="20" s="1"/>
  <c r="M197" i="20"/>
  <c r="N455" i="20"/>
  <c r="M455" i="20"/>
  <c r="N460" i="20"/>
  <c r="O460" i="20" s="1"/>
  <c r="P460" i="20" s="1"/>
  <c r="M460" i="20"/>
  <c r="M716" i="20"/>
  <c r="N716" i="20"/>
  <c r="N972" i="20"/>
  <c r="O972" i="20" s="1"/>
  <c r="P972" i="20" s="1"/>
  <c r="M972" i="20"/>
  <c r="N965" i="20"/>
  <c r="M965" i="20"/>
  <c r="O950" i="20"/>
  <c r="P950" i="20" s="1"/>
  <c r="O361" i="20"/>
  <c r="P361" i="20" s="1"/>
  <c r="N203" i="20"/>
  <c r="M203" i="20"/>
  <c r="N454" i="20"/>
  <c r="M454" i="20"/>
  <c r="N459" i="20"/>
  <c r="M459" i="20"/>
  <c r="N713" i="20"/>
  <c r="O713" i="20" s="1"/>
  <c r="P713" i="20" s="1"/>
  <c r="M713" i="20"/>
  <c r="N969" i="20"/>
  <c r="M969" i="20"/>
  <c r="O697" i="20"/>
  <c r="P697" i="20" s="1"/>
  <c r="O180" i="20"/>
  <c r="P180" i="20" s="1"/>
  <c r="O362" i="20"/>
  <c r="P362" i="20" s="1"/>
  <c r="O949" i="20"/>
  <c r="P949" i="20" s="1"/>
  <c r="O443" i="20"/>
  <c r="P443" i="20" s="1"/>
  <c r="O889" i="20"/>
  <c r="P889" i="20" s="1"/>
  <c r="M155" i="20"/>
  <c r="N155" i="20"/>
  <c r="O155" i="20" s="1"/>
  <c r="P155" i="20" s="1"/>
  <c r="N411" i="20"/>
  <c r="M411" i="20"/>
  <c r="M651" i="20"/>
  <c r="N651" i="20"/>
  <c r="O651" i="20" s="1"/>
  <c r="P651" i="20" s="1"/>
  <c r="O874" i="20"/>
  <c r="P874" i="20" s="1"/>
  <c r="N196" i="20"/>
  <c r="M196" i="20"/>
  <c r="N967" i="20"/>
  <c r="O967" i="20" s="1"/>
  <c r="P967" i="20" s="1"/>
  <c r="M967" i="20"/>
  <c r="O617" i="20"/>
  <c r="P617" i="20" s="1"/>
  <c r="O955" i="20"/>
  <c r="P955" i="20" s="1"/>
  <c r="O666" i="20"/>
  <c r="P666" i="20" s="1"/>
  <c r="O409" i="20"/>
  <c r="P409" i="20" s="1"/>
  <c r="M171" i="20"/>
  <c r="N171" i="20"/>
  <c r="O171" i="20" s="1"/>
  <c r="P171" i="20" s="1"/>
  <c r="M427" i="20"/>
  <c r="N427" i="20"/>
  <c r="N667" i="20"/>
  <c r="O667" i="20" s="1"/>
  <c r="P667" i="20" s="1"/>
  <c r="M667" i="20"/>
  <c r="O436" i="20"/>
  <c r="P436" i="20" s="1"/>
  <c r="O393" i="20"/>
  <c r="P393" i="20" s="1"/>
  <c r="N971" i="20"/>
  <c r="M971" i="20"/>
  <c r="M347" i="20"/>
  <c r="N347" i="20"/>
  <c r="M635" i="20"/>
  <c r="N635" i="20"/>
  <c r="N683" i="20"/>
  <c r="M683" i="20"/>
  <c r="M907" i="20"/>
  <c r="N907" i="20"/>
  <c r="O969" i="20" l="1"/>
  <c r="P969" i="20" s="1"/>
  <c r="O203" i="20"/>
  <c r="P203" i="20" s="1"/>
  <c r="O970" i="20"/>
  <c r="P970" i="20" s="1"/>
  <c r="O200" i="20"/>
  <c r="P200" i="20" s="1"/>
  <c r="O708" i="20"/>
  <c r="P708" i="20" s="1"/>
  <c r="O939" i="20"/>
  <c r="P939" i="20" s="1"/>
  <c r="O202" i="20"/>
  <c r="P202" i="20" s="1"/>
  <c r="H1150" i="20"/>
  <c r="I1150" i="20" s="1"/>
  <c r="H223" i="20"/>
  <c r="I223" i="20" s="1"/>
  <c r="H159" i="20"/>
  <c r="I159" i="20" s="1"/>
  <c r="H415" i="20"/>
  <c r="I415" i="20" s="1"/>
  <c r="H639" i="20"/>
  <c r="I639" i="20" s="1"/>
  <c r="G432" i="20"/>
  <c r="H432" i="20" s="1"/>
  <c r="I432" i="20" s="1"/>
  <c r="F432" i="20"/>
  <c r="F448" i="20"/>
  <c r="G448" i="20"/>
  <c r="F112" i="20"/>
  <c r="G112" i="20"/>
  <c r="G1168" i="20"/>
  <c r="H1168" i="20" s="1"/>
  <c r="I1168" i="20" s="1"/>
  <c r="F1168" i="20"/>
  <c r="G656" i="20"/>
  <c r="H656" i="20" s="1"/>
  <c r="I656" i="20" s="1"/>
  <c r="F656" i="20"/>
  <c r="F400" i="20"/>
  <c r="G400" i="20"/>
  <c r="F128" i="20"/>
  <c r="G128" i="20"/>
  <c r="G1200" i="20"/>
  <c r="H1200" i="20" s="1"/>
  <c r="I1200" i="20" s="1"/>
  <c r="F1200" i="20"/>
  <c r="H469" i="20"/>
  <c r="I469" i="20" s="1"/>
  <c r="H735" i="20"/>
  <c r="I735" i="20" s="1"/>
  <c r="H95" i="20"/>
  <c r="I95" i="20" s="1"/>
  <c r="H127" i="20"/>
  <c r="I127" i="20" s="1"/>
  <c r="H222" i="20"/>
  <c r="I222" i="20" s="1"/>
  <c r="H725" i="20"/>
  <c r="I725" i="20" s="1"/>
  <c r="G232" i="20"/>
  <c r="H232" i="20" s="1"/>
  <c r="I232" i="20" s="1"/>
  <c r="F232" i="20"/>
  <c r="F999" i="20"/>
  <c r="G999" i="20"/>
  <c r="G497" i="20"/>
  <c r="G1259" i="20"/>
  <c r="H1259" i="20" s="1"/>
  <c r="I1259" i="20" s="1"/>
  <c r="F1259" i="20"/>
  <c r="G750" i="20"/>
  <c r="H750" i="20" s="1"/>
  <c r="I750" i="20" s="1"/>
  <c r="F750" i="20"/>
  <c r="F741" i="20"/>
  <c r="G741" i="20"/>
  <c r="G740" i="20"/>
  <c r="H740" i="20" s="1"/>
  <c r="I740" i="20" s="1"/>
  <c r="F740" i="20"/>
  <c r="F492" i="20"/>
  <c r="G492" i="20"/>
  <c r="G1257" i="20"/>
  <c r="H1257" i="20" s="1"/>
  <c r="I1257" i="20" s="1"/>
  <c r="F1257" i="20"/>
  <c r="H879" i="20"/>
  <c r="I879" i="20" s="1"/>
  <c r="H622" i="20"/>
  <c r="I622" i="20" s="1"/>
  <c r="G992" i="20"/>
  <c r="H992" i="20" s="1"/>
  <c r="I992" i="20" s="1"/>
  <c r="F864" i="20"/>
  <c r="G864" i="20"/>
  <c r="H864" i="20" s="1"/>
  <c r="I864" i="20" s="1"/>
  <c r="F1005" i="20"/>
  <c r="G1005" i="20"/>
  <c r="H1005" i="20" s="1"/>
  <c r="I1005" i="20" s="1"/>
  <c r="G745" i="20"/>
  <c r="F745" i="20"/>
  <c r="F1255" i="20"/>
  <c r="G1255" i="20"/>
  <c r="H1255" i="20" s="1"/>
  <c r="I1255" i="20" s="1"/>
  <c r="G996" i="20"/>
  <c r="F996" i="20"/>
  <c r="O971" i="20"/>
  <c r="P971" i="20" s="1"/>
  <c r="H671" i="20"/>
  <c r="I671" i="20" s="1"/>
  <c r="H878" i="20"/>
  <c r="I878" i="20" s="1"/>
  <c r="H1134" i="20"/>
  <c r="I1134" i="20" s="1"/>
  <c r="H980" i="20"/>
  <c r="I980" i="20" s="1"/>
  <c r="H1182" i="20"/>
  <c r="I1182" i="20" s="1"/>
  <c r="H655" i="20"/>
  <c r="I655" i="20" s="1"/>
  <c r="D1265" i="20"/>
  <c r="D1137" i="20"/>
  <c r="D1009" i="20"/>
  <c r="G1009" i="20" s="1"/>
  <c r="D881" i="20"/>
  <c r="D737" i="20"/>
  <c r="D625" i="20"/>
  <c r="D497" i="20"/>
  <c r="F497" i="20" s="1"/>
  <c r="D353" i="20"/>
  <c r="D241" i="20"/>
  <c r="D193" i="20"/>
  <c r="D1249" i="20"/>
  <c r="D1121" i="20"/>
  <c r="D993" i="20"/>
  <c r="D865" i="20"/>
  <c r="D721" i="20"/>
  <c r="D609" i="20"/>
  <c r="D481" i="20"/>
  <c r="D337" i="20"/>
  <c r="D225" i="20"/>
  <c r="D177" i="20"/>
  <c r="D1361" i="20"/>
  <c r="D1233" i="20"/>
  <c r="D1105" i="20"/>
  <c r="D977" i="20"/>
  <c r="D849" i="20"/>
  <c r="D801" i="20"/>
  <c r="D593" i="20"/>
  <c r="D465" i="20"/>
  <c r="D385" i="20"/>
  <c r="D209" i="20"/>
  <c r="D1329" i="20"/>
  <c r="D1201" i="20"/>
  <c r="D1073" i="20"/>
  <c r="D945" i="20"/>
  <c r="D817" i="20"/>
  <c r="D689" i="20"/>
  <c r="D561" i="20"/>
  <c r="D433" i="20"/>
  <c r="D305" i="20"/>
  <c r="D129" i="20"/>
  <c r="D1313" i="20"/>
  <c r="D1185" i="20"/>
  <c r="D1057" i="20"/>
  <c r="D929" i="20"/>
  <c r="D785" i="20"/>
  <c r="D673" i="20"/>
  <c r="D545" i="20"/>
  <c r="D417" i="20"/>
  <c r="D289" i="20"/>
  <c r="D97" i="20"/>
  <c r="D1297" i="20"/>
  <c r="D1169" i="20"/>
  <c r="D1041" i="20"/>
  <c r="D913" i="20"/>
  <c r="D769" i="20"/>
  <c r="D657" i="20"/>
  <c r="D529" i="20"/>
  <c r="D401" i="20"/>
  <c r="D273" i="20"/>
  <c r="D145" i="20"/>
  <c r="D1345" i="20"/>
  <c r="D833" i="20"/>
  <c r="D321" i="20"/>
  <c r="D1281" i="20"/>
  <c r="D753" i="20"/>
  <c r="G753" i="20" s="1"/>
  <c r="H753" i="20" s="1"/>
  <c r="I753" i="20" s="1"/>
  <c r="D257" i="20"/>
  <c r="D1217" i="20"/>
  <c r="D705" i="20"/>
  <c r="D161" i="20"/>
  <c r="D1153" i="20"/>
  <c r="D641" i="20"/>
  <c r="D113" i="20"/>
  <c r="D961" i="20"/>
  <c r="D449" i="20"/>
  <c r="D897" i="20"/>
  <c r="D577" i="20"/>
  <c r="D369" i="20"/>
  <c r="D1089" i="20"/>
  <c r="D1025" i="20"/>
  <c r="D513" i="20"/>
  <c r="G80" i="20"/>
  <c r="G960" i="20"/>
  <c r="F960" i="20"/>
  <c r="G352" i="20"/>
  <c r="F352" i="20"/>
  <c r="H670" i="20"/>
  <c r="I670" i="20" s="1"/>
  <c r="H982" i="20"/>
  <c r="I982" i="20" s="1"/>
  <c r="H943" i="20"/>
  <c r="I943" i="20" s="1"/>
  <c r="H447" i="20"/>
  <c r="I447" i="20" s="1"/>
  <c r="C1274" i="20"/>
  <c r="C1283" i="20"/>
  <c r="C1012" i="20"/>
  <c r="C1014" i="20"/>
  <c r="C758" i="20"/>
  <c r="C762" i="20"/>
  <c r="C502" i="20"/>
  <c r="C506" i="20"/>
  <c r="C246" i="20"/>
  <c r="C250" i="20"/>
  <c r="C1280" i="20"/>
  <c r="C1273" i="20"/>
  <c r="C1017" i="20"/>
  <c r="C1027" i="20"/>
  <c r="C768" i="20"/>
  <c r="C764" i="20"/>
  <c r="C512" i="20"/>
  <c r="C508" i="20"/>
  <c r="C256" i="20"/>
  <c r="C252" i="20"/>
  <c r="C1278" i="20"/>
  <c r="C1269" i="20"/>
  <c r="C1013" i="20"/>
  <c r="C1015" i="20"/>
  <c r="C760" i="20"/>
  <c r="C756" i="20"/>
  <c r="C504" i="20"/>
  <c r="C500" i="20"/>
  <c r="C248" i="20"/>
  <c r="C244" i="20"/>
  <c r="C1277" i="20"/>
  <c r="C1268" i="20"/>
  <c r="C1020" i="20"/>
  <c r="C1022" i="20"/>
  <c r="C757" i="20"/>
  <c r="C761" i="20"/>
  <c r="C501" i="20"/>
  <c r="C505" i="20"/>
  <c r="C245" i="20"/>
  <c r="C249" i="20"/>
  <c r="C1270" i="20"/>
  <c r="C1016" i="20"/>
  <c r="C766" i="20"/>
  <c r="C510" i="20"/>
  <c r="C254" i="20"/>
  <c r="C1271" i="20"/>
  <c r="C1025" i="20"/>
  <c r="C767" i="20"/>
  <c r="C511" i="20"/>
  <c r="C255" i="20"/>
  <c r="C1279" i="20"/>
  <c r="C1021" i="20"/>
  <c r="C759" i="20"/>
  <c r="C503" i="20"/>
  <c r="C247" i="20"/>
  <c r="C1272" i="20"/>
  <c r="C1026" i="20"/>
  <c r="C769" i="20"/>
  <c r="C513" i="20"/>
  <c r="C257" i="20"/>
  <c r="C1282" i="20"/>
  <c r="C1018" i="20"/>
  <c r="C770" i="20"/>
  <c r="C514" i="20"/>
  <c r="C258" i="20"/>
  <c r="C1276" i="20"/>
  <c r="C1019" i="20"/>
  <c r="C771" i="20"/>
  <c r="C515" i="20"/>
  <c r="C259" i="20"/>
  <c r="C1275" i="20"/>
  <c r="C1023" i="20"/>
  <c r="C763" i="20"/>
  <c r="C507" i="20"/>
  <c r="C251" i="20"/>
  <c r="C1281" i="20"/>
  <c r="C1024" i="20"/>
  <c r="C765" i="20"/>
  <c r="C509" i="20"/>
  <c r="C253" i="20"/>
  <c r="F77" i="20"/>
  <c r="F78" i="20"/>
  <c r="F491" i="20"/>
  <c r="G491" i="20"/>
  <c r="H491" i="20" s="1"/>
  <c r="I491" i="20" s="1"/>
  <c r="G1253" i="20"/>
  <c r="F1253" i="20"/>
  <c r="F753" i="20"/>
  <c r="G228" i="20"/>
  <c r="F228" i="20"/>
  <c r="F1000" i="20"/>
  <c r="G1000" i="20"/>
  <c r="H1000" i="20" s="1"/>
  <c r="I1000" i="20" s="1"/>
  <c r="G1006" i="20"/>
  <c r="F1006" i="20"/>
  <c r="F744" i="20"/>
  <c r="G744" i="20"/>
  <c r="H744" i="20" s="1"/>
  <c r="I744" i="20" s="1"/>
  <c r="G496" i="20"/>
  <c r="F496" i="20"/>
  <c r="G239" i="20"/>
  <c r="F239" i="20"/>
  <c r="H1246" i="20"/>
  <c r="I1246" i="20" s="1"/>
  <c r="F640" i="20"/>
  <c r="G640" i="20"/>
  <c r="G896" i="20"/>
  <c r="H896" i="20" s="1"/>
  <c r="I896" i="20" s="1"/>
  <c r="F896" i="20"/>
  <c r="G720" i="20"/>
  <c r="H720" i="20" s="1"/>
  <c r="I720" i="20" s="1"/>
  <c r="F720" i="20"/>
  <c r="F144" i="20"/>
  <c r="G144" i="20"/>
  <c r="G1120" i="20"/>
  <c r="H1120" i="20" s="1"/>
  <c r="I1120" i="20" s="1"/>
  <c r="F1120" i="20"/>
  <c r="F880" i="20"/>
  <c r="G880" i="20"/>
  <c r="F672" i="20"/>
  <c r="G672" i="20"/>
  <c r="G416" i="20"/>
  <c r="H416" i="20" s="1"/>
  <c r="I416" i="20" s="1"/>
  <c r="F416" i="20"/>
  <c r="G747" i="20"/>
  <c r="H747" i="20" s="1"/>
  <c r="I747" i="20" s="1"/>
  <c r="F747" i="20"/>
  <c r="G231" i="20"/>
  <c r="H231" i="20" s="1"/>
  <c r="I231" i="20" s="1"/>
  <c r="F231" i="20"/>
  <c r="F495" i="20"/>
  <c r="G495" i="20"/>
  <c r="G1258" i="20"/>
  <c r="H1258" i="20" s="1"/>
  <c r="I1258" i="20" s="1"/>
  <c r="F1258" i="20"/>
  <c r="G1004" i="20"/>
  <c r="H1004" i="20" s="1"/>
  <c r="I1004" i="20" s="1"/>
  <c r="F1004" i="20"/>
  <c r="G748" i="20"/>
  <c r="H748" i="20" s="1"/>
  <c r="I748" i="20" s="1"/>
  <c r="F748" i="20"/>
  <c r="G490" i="20"/>
  <c r="H490" i="20" s="1"/>
  <c r="I490" i="20" s="1"/>
  <c r="F490" i="20"/>
  <c r="O683" i="20"/>
  <c r="P683" i="20" s="1"/>
  <c r="O201" i="20"/>
  <c r="P201" i="20" s="1"/>
  <c r="H1199" i="20"/>
  <c r="I1199" i="20" s="1"/>
  <c r="H142" i="20"/>
  <c r="I142" i="20" s="1"/>
  <c r="H983" i="20"/>
  <c r="I983" i="20" s="1"/>
  <c r="H911" i="20"/>
  <c r="I911" i="20" s="1"/>
  <c r="H366" i="20"/>
  <c r="I366" i="20" s="1"/>
  <c r="H1247" i="20"/>
  <c r="I1247" i="20" s="1"/>
  <c r="H110" i="20"/>
  <c r="I110" i="20" s="1"/>
  <c r="H733" i="20"/>
  <c r="I733" i="20" s="1"/>
  <c r="F1136" i="20"/>
  <c r="G1136" i="20"/>
  <c r="F160" i="20"/>
  <c r="G160" i="20"/>
  <c r="G912" i="20"/>
  <c r="H912" i="20" s="1"/>
  <c r="I912" i="20" s="1"/>
  <c r="F912" i="20"/>
  <c r="G368" i="20"/>
  <c r="H368" i="20" s="1"/>
  <c r="I368" i="20" s="1"/>
  <c r="F368" i="20"/>
  <c r="H94" i="20"/>
  <c r="G1008" i="20"/>
  <c r="F1008" i="20"/>
  <c r="F1003" i="20"/>
  <c r="G1003" i="20"/>
  <c r="H1003" i="20" s="1"/>
  <c r="I1003" i="20" s="1"/>
  <c r="G1260" i="20"/>
  <c r="F1260" i="20"/>
  <c r="F751" i="20"/>
  <c r="G751" i="20"/>
  <c r="H751" i="20" s="1"/>
  <c r="I751" i="20" s="1"/>
  <c r="G1265" i="20"/>
  <c r="F1265" i="20"/>
  <c r="G997" i="20"/>
  <c r="F997" i="20"/>
  <c r="G752" i="20"/>
  <c r="F752" i="20"/>
  <c r="G486" i="20"/>
  <c r="F486" i="20"/>
  <c r="H1214" i="20"/>
  <c r="I1214" i="20" s="1"/>
  <c r="O635" i="20"/>
  <c r="P635" i="20" s="1"/>
  <c r="O459" i="20"/>
  <c r="P459" i="20" s="1"/>
  <c r="O965" i="20"/>
  <c r="P965" i="20" s="1"/>
  <c r="O455" i="20"/>
  <c r="P455" i="20" s="1"/>
  <c r="O199" i="20"/>
  <c r="P199" i="20" s="1"/>
  <c r="O710" i="20"/>
  <c r="P710" i="20" s="1"/>
  <c r="H942" i="20"/>
  <c r="I942" i="20" s="1"/>
  <c r="H174" i="20"/>
  <c r="I174" i="20" s="1"/>
  <c r="H1166" i="20"/>
  <c r="I1166" i="20" s="1"/>
  <c r="H214" i="20"/>
  <c r="I214" i="20" s="1"/>
  <c r="H984" i="20"/>
  <c r="I984" i="20" s="1"/>
  <c r="H218" i="20"/>
  <c r="I218" i="20" s="1"/>
  <c r="H470" i="20"/>
  <c r="I470" i="20" s="1"/>
  <c r="H727" i="20"/>
  <c r="I727" i="20" s="1"/>
  <c r="H732" i="20"/>
  <c r="I732" i="20" s="1"/>
  <c r="H895" i="20"/>
  <c r="I895" i="20" s="1"/>
  <c r="H367" i="20"/>
  <c r="I367" i="20" s="1"/>
  <c r="F704" i="20"/>
  <c r="G704" i="20"/>
  <c r="H704" i="20" s="1"/>
  <c r="I704" i="20" s="1"/>
  <c r="F976" i="20"/>
  <c r="G976" i="20"/>
  <c r="H976" i="20" s="1"/>
  <c r="I976" i="20" s="1"/>
  <c r="G608" i="20"/>
  <c r="F608" i="20"/>
  <c r="F192" i="20"/>
  <c r="G192" i="20"/>
  <c r="H192" i="20" s="1"/>
  <c r="I192" i="20" s="1"/>
  <c r="F1152" i="20"/>
  <c r="G1152" i="20"/>
  <c r="H1152" i="20" s="1"/>
  <c r="I1152" i="20" s="1"/>
  <c r="G928" i="20"/>
  <c r="F928" i="20"/>
  <c r="F688" i="20"/>
  <c r="G688" i="20"/>
  <c r="H688" i="20" s="1"/>
  <c r="I688" i="20" s="1"/>
  <c r="H1240" i="20"/>
  <c r="I1240" i="20" s="1"/>
  <c r="H1215" i="20"/>
  <c r="I1215" i="20" s="1"/>
  <c r="H220" i="20"/>
  <c r="I220" i="20" s="1"/>
  <c r="G233" i="20"/>
  <c r="H233" i="20" s="1"/>
  <c r="I233" i="20" s="1"/>
  <c r="F233" i="20"/>
  <c r="F1254" i="20"/>
  <c r="G1254" i="20"/>
  <c r="F240" i="20"/>
  <c r="G240" i="20"/>
  <c r="F234" i="20"/>
  <c r="G234" i="20"/>
  <c r="F1262" i="20"/>
  <c r="G1262" i="20"/>
  <c r="G1256" i="20"/>
  <c r="H1256" i="20" s="1"/>
  <c r="I1256" i="20" s="1"/>
  <c r="F1256" i="20"/>
  <c r="F1007" i="20"/>
  <c r="G1007" i="20"/>
  <c r="G746" i="20"/>
  <c r="H746" i="20" s="1"/>
  <c r="I746" i="20" s="1"/>
  <c r="F746" i="20"/>
  <c r="H474" i="20"/>
  <c r="I474" i="20" s="1"/>
  <c r="F749" i="20"/>
  <c r="G749" i="20"/>
  <c r="H749" i="20" s="1"/>
  <c r="I749" i="20" s="1"/>
  <c r="G488" i="20"/>
  <c r="F488" i="20"/>
  <c r="H927" i="20"/>
  <c r="I927" i="20" s="1"/>
  <c r="H111" i="20"/>
  <c r="I111" i="20" s="1"/>
  <c r="G176" i="20"/>
  <c r="F176" i="20"/>
  <c r="G1216" i="20"/>
  <c r="F1216" i="20"/>
  <c r="H468" i="20"/>
  <c r="I468" i="20" s="1"/>
  <c r="H1119" i="20"/>
  <c r="I1119" i="20" s="1"/>
  <c r="H1135" i="20"/>
  <c r="I1135" i="20" s="1"/>
  <c r="H1237" i="20"/>
  <c r="I1237" i="20" s="1"/>
  <c r="H479" i="20"/>
  <c r="I479" i="20" s="1"/>
  <c r="F237" i="20"/>
  <c r="G237" i="20"/>
  <c r="G235" i="20"/>
  <c r="H235" i="20" s="1"/>
  <c r="I235" i="20" s="1"/>
  <c r="F235" i="20"/>
  <c r="G1002" i="20"/>
  <c r="H1002" i="20" s="1"/>
  <c r="I1002" i="20" s="1"/>
  <c r="F1002" i="20"/>
  <c r="F487" i="20"/>
  <c r="G487" i="20"/>
  <c r="G1263" i="20"/>
  <c r="H1263" i="20" s="1"/>
  <c r="I1263" i="20" s="1"/>
  <c r="F1263" i="20"/>
  <c r="G489" i="20"/>
  <c r="H489" i="20" s="1"/>
  <c r="I489" i="20" s="1"/>
  <c r="F489" i="20"/>
  <c r="G241" i="20"/>
  <c r="H241" i="20" s="1"/>
  <c r="I241" i="20" s="1"/>
  <c r="F241" i="20"/>
  <c r="G1264" i="20"/>
  <c r="H1264" i="20" s="1"/>
  <c r="I1264" i="20" s="1"/>
  <c r="F1264" i="20"/>
  <c r="G1001" i="20"/>
  <c r="H1001" i="20" s="1"/>
  <c r="I1001" i="20" s="1"/>
  <c r="F1001" i="20"/>
  <c r="G742" i="20"/>
  <c r="H742" i="20" s="1"/>
  <c r="I742" i="20" s="1"/>
  <c r="F742" i="20"/>
  <c r="H1198" i="20"/>
  <c r="I1198" i="20" s="1"/>
  <c r="H158" i="20"/>
  <c r="I158" i="20" s="1"/>
  <c r="F224" i="20"/>
  <c r="H224" i="20" s="1"/>
  <c r="I224" i="20" s="1"/>
  <c r="F208" i="20"/>
  <c r="G208" i="20"/>
  <c r="H208" i="20" s="1"/>
  <c r="I208" i="20" s="1"/>
  <c r="G230" i="20"/>
  <c r="F230" i="20"/>
  <c r="F494" i="20"/>
  <c r="G494" i="20"/>
  <c r="H494" i="20" s="1"/>
  <c r="I494" i="20" s="1"/>
  <c r="G229" i="20"/>
  <c r="F229" i="20"/>
  <c r="H926" i="20"/>
  <c r="I926" i="20" s="1"/>
  <c r="H480" i="20"/>
  <c r="I480" i="20" s="1"/>
  <c r="H894" i="20"/>
  <c r="I894" i="20" s="1"/>
  <c r="H654" i="20"/>
  <c r="I654" i="20" s="1"/>
  <c r="G464" i="20"/>
  <c r="F464" i="20"/>
  <c r="G1232" i="20"/>
  <c r="F1232" i="20"/>
  <c r="G624" i="20"/>
  <c r="F624" i="20"/>
  <c r="F384" i="20"/>
  <c r="G384" i="20"/>
  <c r="H384" i="20" s="1"/>
  <c r="I384" i="20" s="1"/>
  <c r="G96" i="20"/>
  <c r="F96" i="20"/>
  <c r="F1184" i="20"/>
  <c r="G1184" i="20"/>
  <c r="H1184" i="20" s="1"/>
  <c r="I1184" i="20" s="1"/>
  <c r="G944" i="20"/>
  <c r="F944" i="20"/>
  <c r="G493" i="20"/>
  <c r="F493" i="20"/>
  <c r="G1261" i="20"/>
  <c r="F1261" i="20"/>
  <c r="G743" i="20"/>
  <c r="F743" i="20"/>
  <c r="G238" i="20"/>
  <c r="F238" i="20"/>
  <c r="G485" i="20"/>
  <c r="F485" i="20"/>
  <c r="G484" i="20"/>
  <c r="F484" i="20"/>
  <c r="G236" i="20"/>
  <c r="F236" i="20"/>
  <c r="G1252" i="20"/>
  <c r="F1252" i="20"/>
  <c r="G998" i="20"/>
  <c r="F998" i="20"/>
  <c r="O347" i="20"/>
  <c r="P347" i="20" s="1"/>
  <c r="O716" i="20"/>
  <c r="P716" i="20" s="1"/>
  <c r="O712" i="20"/>
  <c r="P712" i="20" s="1"/>
  <c r="O619" i="20"/>
  <c r="P619" i="20" s="1"/>
  <c r="K1357" i="20"/>
  <c r="K1341" i="20"/>
  <c r="K1325" i="20"/>
  <c r="K1309" i="20"/>
  <c r="K1293" i="20"/>
  <c r="K1277" i="20"/>
  <c r="K1261" i="20"/>
  <c r="K1245" i="20"/>
  <c r="K1229" i="20"/>
  <c r="K1213" i="20"/>
  <c r="K1197" i="20"/>
  <c r="K1165" i="20"/>
  <c r="K1181" i="20"/>
  <c r="K1149" i="20"/>
  <c r="K1133" i="20"/>
  <c r="K1117" i="20"/>
  <c r="K1101" i="20"/>
  <c r="K1085" i="20"/>
  <c r="K1053" i="20"/>
  <c r="K1037" i="20"/>
  <c r="K1021" i="20"/>
  <c r="K1005" i="20"/>
  <c r="K989" i="20"/>
  <c r="K973" i="20"/>
  <c r="K1069" i="20"/>
  <c r="K941" i="20"/>
  <c r="K909" i="20"/>
  <c r="K861" i="20"/>
  <c r="K877" i="20"/>
  <c r="K893" i="20"/>
  <c r="K829" i="20"/>
  <c r="K813" i="20"/>
  <c r="K797" i="20"/>
  <c r="K925" i="20"/>
  <c r="K957" i="20"/>
  <c r="K845" i="20"/>
  <c r="K781" i="20"/>
  <c r="K765" i="20"/>
  <c r="K749" i="20"/>
  <c r="K733" i="20"/>
  <c r="N733" i="20" s="1"/>
  <c r="K717" i="20"/>
  <c r="K701" i="20"/>
  <c r="K685" i="20"/>
  <c r="K669" i="20"/>
  <c r="K653" i="20"/>
  <c r="K637" i="20"/>
  <c r="K621" i="20"/>
  <c r="K605" i="20"/>
  <c r="K589" i="20"/>
  <c r="K573" i="20"/>
  <c r="K541" i="20"/>
  <c r="K525" i="20"/>
  <c r="K509" i="20"/>
  <c r="K493" i="20"/>
  <c r="K477" i="20"/>
  <c r="K557" i="20"/>
  <c r="K461" i="20"/>
  <c r="K445" i="20"/>
  <c r="K429" i="20"/>
  <c r="K413" i="20"/>
  <c r="K397" i="20"/>
  <c r="K333" i="20"/>
  <c r="K317" i="20"/>
  <c r="K301" i="20"/>
  <c r="K285" i="20"/>
  <c r="K269" i="20"/>
  <c r="K253" i="20"/>
  <c r="K237" i="20"/>
  <c r="K221" i="20"/>
  <c r="K381" i="20"/>
  <c r="K365" i="20"/>
  <c r="K349" i="20"/>
  <c r="K141" i="20"/>
  <c r="K109" i="20"/>
  <c r="K205" i="20"/>
  <c r="K189" i="20"/>
  <c r="K173" i="20"/>
  <c r="K157" i="20"/>
  <c r="K125" i="20"/>
  <c r="K93" i="20"/>
  <c r="N76" i="20"/>
  <c r="N92" i="20"/>
  <c r="O92" i="20" s="1"/>
  <c r="P92" i="20" s="1"/>
  <c r="M92" i="20"/>
  <c r="N444" i="20"/>
  <c r="M444" i="20"/>
  <c r="N652" i="20"/>
  <c r="O652" i="20" s="1"/>
  <c r="P652" i="20" s="1"/>
  <c r="M652" i="20"/>
  <c r="N700" i="20"/>
  <c r="M700" i="20"/>
  <c r="N940" i="20"/>
  <c r="O940" i="20" s="1"/>
  <c r="P940" i="20" s="1"/>
  <c r="M940" i="20"/>
  <c r="O90" i="20"/>
  <c r="O379" i="20"/>
  <c r="P379" i="20" s="1"/>
  <c r="M204" i="20"/>
  <c r="O204" i="20" s="1"/>
  <c r="P204" i="20" s="1"/>
  <c r="J1266" i="20"/>
  <c r="J1262" i="20"/>
  <c r="J1258" i="20"/>
  <c r="J1254" i="20"/>
  <c r="J1267" i="20"/>
  <c r="J1263" i="20"/>
  <c r="J1259" i="20"/>
  <c r="J1255" i="20"/>
  <c r="J1264" i="20"/>
  <c r="J1260" i="20"/>
  <c r="J1256" i="20"/>
  <c r="J1252" i="20"/>
  <c r="J1261" i="20"/>
  <c r="J1257" i="20"/>
  <c r="J1265" i="20"/>
  <c r="J1253" i="20"/>
  <c r="J1011" i="20"/>
  <c r="J1007" i="20"/>
  <c r="J1003" i="20"/>
  <c r="J999" i="20"/>
  <c r="J1008" i="20"/>
  <c r="J1004" i="20"/>
  <c r="J1000" i="20"/>
  <c r="J996" i="20"/>
  <c r="J1009" i="20"/>
  <c r="J1005" i="20"/>
  <c r="J1001" i="20"/>
  <c r="J997" i="20"/>
  <c r="J1010" i="20"/>
  <c r="J1006" i="20"/>
  <c r="J1002" i="20"/>
  <c r="J998" i="20"/>
  <c r="J748" i="20"/>
  <c r="J740" i="20"/>
  <c r="J749" i="20"/>
  <c r="J741" i="20"/>
  <c r="J750" i="20"/>
  <c r="J742" i="20"/>
  <c r="J751" i="20"/>
  <c r="J743" i="20"/>
  <c r="J752" i="20"/>
  <c r="J744" i="20"/>
  <c r="J753" i="20"/>
  <c r="J745" i="20"/>
  <c r="J754" i="20"/>
  <c r="J746" i="20"/>
  <c r="J755" i="20"/>
  <c r="J747" i="20"/>
  <c r="J492" i="20"/>
  <c r="J484" i="20"/>
  <c r="J493" i="20"/>
  <c r="J485" i="20"/>
  <c r="J494" i="20"/>
  <c r="J486" i="20"/>
  <c r="J495" i="20"/>
  <c r="J487" i="20"/>
  <c r="J496" i="20"/>
  <c r="J488" i="20"/>
  <c r="J497" i="20"/>
  <c r="J489" i="20"/>
  <c r="J498" i="20"/>
  <c r="J490" i="20"/>
  <c r="J499" i="20"/>
  <c r="J491" i="20"/>
  <c r="J236" i="20"/>
  <c r="J233" i="20"/>
  <c r="J237" i="20"/>
  <c r="J234" i="20"/>
  <c r="J238" i="20"/>
  <c r="J239" i="20"/>
  <c r="J228" i="20"/>
  <c r="J240" i="20"/>
  <c r="J229" i="20"/>
  <c r="J241" i="20"/>
  <c r="J230" i="20"/>
  <c r="J242" i="20"/>
  <c r="J231" i="20"/>
  <c r="J243" i="20"/>
  <c r="J235" i="20"/>
  <c r="J232" i="20"/>
  <c r="M76" i="20"/>
  <c r="N213" i="20"/>
  <c r="O213" i="20" s="1"/>
  <c r="P213" i="20" s="1"/>
  <c r="M213" i="20"/>
  <c r="N472" i="20"/>
  <c r="M472" i="20"/>
  <c r="N476" i="20"/>
  <c r="O476" i="20" s="1"/>
  <c r="P476" i="20" s="1"/>
  <c r="M476" i="20"/>
  <c r="N732" i="20"/>
  <c r="O732" i="20" s="1"/>
  <c r="P732" i="20" s="1"/>
  <c r="M732" i="20"/>
  <c r="O411" i="20"/>
  <c r="P411" i="20" s="1"/>
  <c r="O968" i="20"/>
  <c r="P968" i="20" s="1"/>
  <c r="M348" i="20"/>
  <c r="N348" i="20"/>
  <c r="M956" i="20"/>
  <c r="N956" i="20"/>
  <c r="N219" i="20"/>
  <c r="M219" i="20"/>
  <c r="N221" i="20"/>
  <c r="M221" i="20"/>
  <c r="M724" i="20"/>
  <c r="N724" i="20"/>
  <c r="N728" i="20"/>
  <c r="M728" i="20"/>
  <c r="N985" i="20"/>
  <c r="M985" i="20"/>
  <c r="O907" i="20"/>
  <c r="P907" i="20" s="1"/>
  <c r="O123" i="20"/>
  <c r="P123" i="20" s="1"/>
  <c r="M124" i="20"/>
  <c r="N124" i="20"/>
  <c r="O124" i="20" s="1"/>
  <c r="P124" i="20" s="1"/>
  <c r="N364" i="20"/>
  <c r="M364" i="20"/>
  <c r="N860" i="20"/>
  <c r="M860" i="20"/>
  <c r="O453" i="20"/>
  <c r="P453" i="20" s="1"/>
  <c r="M215" i="20"/>
  <c r="N215" i="20"/>
  <c r="O215" i="20" s="1"/>
  <c r="P215" i="20" s="1"/>
  <c r="M212" i="20"/>
  <c r="N212" i="20"/>
  <c r="N471" i="20"/>
  <c r="M471" i="20"/>
  <c r="N470" i="20"/>
  <c r="M470" i="20"/>
  <c r="M726" i="20"/>
  <c r="N726" i="20"/>
  <c r="O726" i="20" s="1"/>
  <c r="P726" i="20" s="1"/>
  <c r="N989" i="20"/>
  <c r="M989" i="20"/>
  <c r="O603" i="20"/>
  <c r="P603" i="20" s="1"/>
  <c r="N156" i="20"/>
  <c r="O156" i="20" s="1"/>
  <c r="P156" i="20" s="1"/>
  <c r="M156" i="20"/>
  <c r="M380" i="20"/>
  <c r="N380" i="20"/>
  <c r="M876" i="20"/>
  <c r="N876" i="20"/>
  <c r="P89" i="20"/>
  <c r="L1113" i="20"/>
  <c r="M1112" i="20"/>
  <c r="N1112" i="20"/>
  <c r="N216" i="20"/>
  <c r="M216" i="20"/>
  <c r="M220" i="20"/>
  <c r="N220" i="20"/>
  <c r="M473" i="20"/>
  <c r="N473" i="20"/>
  <c r="N730" i="20"/>
  <c r="M730" i="20"/>
  <c r="N727" i="20"/>
  <c r="M727" i="20"/>
  <c r="N987" i="20"/>
  <c r="O987" i="20" s="1"/>
  <c r="P987" i="20" s="1"/>
  <c r="M987" i="20"/>
  <c r="N980" i="20"/>
  <c r="M980" i="20"/>
  <c r="O427" i="20"/>
  <c r="P427" i="20" s="1"/>
  <c r="M108" i="20"/>
  <c r="N108" i="20"/>
  <c r="N604" i="20"/>
  <c r="M604" i="20"/>
  <c r="N892" i="20"/>
  <c r="M892" i="20"/>
  <c r="O714" i="20"/>
  <c r="P714" i="20" s="1"/>
  <c r="O458" i="20"/>
  <c r="P458" i="20" s="1"/>
  <c r="N468" i="20"/>
  <c r="M468" i="20"/>
  <c r="N731" i="20"/>
  <c r="M731" i="20"/>
  <c r="N981" i="20"/>
  <c r="O981" i="20" s="1"/>
  <c r="P981" i="20" s="1"/>
  <c r="M981" i="20"/>
  <c r="N984" i="20"/>
  <c r="M984" i="20"/>
  <c r="N140" i="20"/>
  <c r="O140" i="20" s="1"/>
  <c r="P140" i="20" s="1"/>
  <c r="M140" i="20"/>
  <c r="N396" i="20"/>
  <c r="M396" i="20"/>
  <c r="N620" i="20"/>
  <c r="M620" i="20"/>
  <c r="N908" i="20"/>
  <c r="M908" i="20"/>
  <c r="N218" i="20"/>
  <c r="M218" i="20"/>
  <c r="M469" i="20"/>
  <c r="N469" i="20"/>
  <c r="O469" i="20" s="1"/>
  <c r="P469" i="20" s="1"/>
  <c r="N983" i="20"/>
  <c r="M983" i="20"/>
  <c r="N988" i="20"/>
  <c r="O988" i="20" s="1"/>
  <c r="P988" i="20" s="1"/>
  <c r="M988" i="20"/>
  <c r="O891" i="20"/>
  <c r="P891" i="20" s="1"/>
  <c r="N172" i="20"/>
  <c r="M172" i="20"/>
  <c r="N412" i="20"/>
  <c r="O412" i="20" s="1"/>
  <c r="P412" i="20" s="1"/>
  <c r="M412" i="20"/>
  <c r="N668" i="20"/>
  <c r="M668" i="20"/>
  <c r="N214" i="20"/>
  <c r="M214" i="20"/>
  <c r="M474" i="20"/>
  <c r="N474" i="20"/>
  <c r="O474" i="20" s="1"/>
  <c r="P474" i="20" s="1"/>
  <c r="N477" i="20"/>
  <c r="M477" i="20"/>
  <c r="N725" i="20"/>
  <c r="M725" i="20"/>
  <c r="N982" i="20"/>
  <c r="M982" i="20"/>
  <c r="O196" i="20"/>
  <c r="P196" i="20" s="1"/>
  <c r="O454" i="20"/>
  <c r="P454" i="20" s="1"/>
  <c r="M188" i="20"/>
  <c r="N188" i="20"/>
  <c r="M428" i="20"/>
  <c r="N428" i="20"/>
  <c r="M636" i="20"/>
  <c r="N636" i="20"/>
  <c r="N684" i="20"/>
  <c r="M684" i="20"/>
  <c r="N924" i="20"/>
  <c r="M924" i="20"/>
  <c r="O715" i="20"/>
  <c r="P715" i="20" s="1"/>
  <c r="N217" i="20"/>
  <c r="O217" i="20" s="1"/>
  <c r="P217" i="20" s="1"/>
  <c r="M217" i="20"/>
  <c r="N475" i="20"/>
  <c r="O475" i="20" s="1"/>
  <c r="P475" i="20" s="1"/>
  <c r="M475" i="20"/>
  <c r="N729" i="20"/>
  <c r="M729" i="20"/>
  <c r="N986" i="20"/>
  <c r="O986" i="20" s="1"/>
  <c r="P986" i="20" s="1"/>
  <c r="M986" i="20"/>
  <c r="C1313" i="20" l="1"/>
  <c r="C1303" i="20"/>
  <c r="C1044" i="20"/>
  <c r="C1046" i="20"/>
  <c r="C799" i="20"/>
  <c r="C793" i="20"/>
  <c r="C543" i="20"/>
  <c r="C547" i="20"/>
  <c r="C287" i="20"/>
  <c r="C291" i="20"/>
  <c r="C539" i="20"/>
  <c r="C1309" i="20"/>
  <c r="C1307" i="20"/>
  <c r="C1053" i="20"/>
  <c r="C1051" i="20"/>
  <c r="C802" i="20"/>
  <c r="C798" i="20"/>
  <c r="C535" i="20"/>
  <c r="C279" i="20"/>
  <c r="C283" i="20"/>
  <c r="C1048" i="20"/>
  <c r="C534" i="20"/>
  <c r="C1305" i="20"/>
  <c r="C1311" i="20"/>
  <c r="C1049" i="20"/>
  <c r="C1055" i="20"/>
  <c r="C789" i="20"/>
  <c r="C800" i="20"/>
  <c r="C544" i="20"/>
  <c r="C540" i="20"/>
  <c r="C288" i="20"/>
  <c r="C284" i="20"/>
  <c r="C1301" i="20"/>
  <c r="C1315" i="20"/>
  <c r="C1045" i="20"/>
  <c r="C794" i="20"/>
  <c r="C788" i="20"/>
  <c r="C536" i="20"/>
  <c r="C532" i="20"/>
  <c r="C280" i="20"/>
  <c r="C276" i="20"/>
  <c r="C1312" i="20"/>
  <c r="C1314" i="20"/>
  <c r="C801" i="20"/>
  <c r="C541" i="20"/>
  <c r="C285" i="20"/>
  <c r="C1056" i="20"/>
  <c r="C803" i="20"/>
  <c r="C537" i="20"/>
  <c r="C1047" i="20"/>
  <c r="C1058" i="20"/>
  <c r="C790" i="20"/>
  <c r="C545" i="20"/>
  <c r="C289" i="20"/>
  <c r="C1310" i="20"/>
  <c r="C1057" i="20"/>
  <c r="C533" i="20"/>
  <c r="C281" i="20"/>
  <c r="C1050" i="20"/>
  <c r="C278" i="20"/>
  <c r="C1059" i="20"/>
  <c r="C791" i="20"/>
  <c r="C1300" i="20"/>
  <c r="C797" i="20"/>
  <c r="C538" i="20"/>
  <c r="C1308" i="20"/>
  <c r="C277" i="20"/>
  <c r="C1302" i="20"/>
  <c r="C796" i="20"/>
  <c r="C282" i="20"/>
  <c r="C1304" i="20"/>
  <c r="C1306" i="20"/>
  <c r="C1052" i="20"/>
  <c r="C1054" i="20"/>
  <c r="C795" i="20"/>
  <c r="C792" i="20"/>
  <c r="C542" i="20"/>
  <c r="C546" i="20"/>
  <c r="C286" i="20"/>
  <c r="C290" i="20"/>
  <c r="F79" i="20"/>
  <c r="F1276" i="20"/>
  <c r="G1276" i="20"/>
  <c r="H1276" i="20" s="1"/>
  <c r="I1276" i="20" s="1"/>
  <c r="G1016" i="20"/>
  <c r="H1016" i="20" s="1"/>
  <c r="I1016" i="20" s="1"/>
  <c r="F1016" i="20"/>
  <c r="G756" i="20"/>
  <c r="H756" i="20" s="1"/>
  <c r="I756" i="20" s="1"/>
  <c r="F756" i="20"/>
  <c r="G250" i="20"/>
  <c r="H250" i="20" s="1"/>
  <c r="I250" i="20" s="1"/>
  <c r="F250" i="20"/>
  <c r="F897" i="20"/>
  <c r="G897" i="20"/>
  <c r="H897" i="20" s="1"/>
  <c r="I897" i="20" s="1"/>
  <c r="F225" i="20"/>
  <c r="G225" i="20"/>
  <c r="H497" i="20"/>
  <c r="I497" i="20" s="1"/>
  <c r="O214" i="20"/>
  <c r="P214" i="20" s="1"/>
  <c r="O730" i="20"/>
  <c r="P730" i="20" s="1"/>
  <c r="H236" i="20"/>
  <c r="I236" i="20" s="1"/>
  <c r="H743" i="20"/>
  <c r="I743" i="20" s="1"/>
  <c r="H944" i="20"/>
  <c r="I944" i="20" s="1"/>
  <c r="H624" i="20"/>
  <c r="I624" i="20" s="1"/>
  <c r="H487" i="20"/>
  <c r="I487" i="20" s="1"/>
  <c r="H176" i="20"/>
  <c r="I176" i="20" s="1"/>
  <c r="H234" i="20"/>
  <c r="I234" i="20" s="1"/>
  <c r="H1254" i="20"/>
  <c r="I1254" i="20" s="1"/>
  <c r="H608" i="20"/>
  <c r="I608" i="20" s="1"/>
  <c r="H486" i="20"/>
  <c r="I486" i="20" s="1"/>
  <c r="H160" i="20"/>
  <c r="I160" i="20" s="1"/>
  <c r="H495" i="20"/>
  <c r="I495" i="20" s="1"/>
  <c r="H640" i="20"/>
  <c r="I640" i="20" s="1"/>
  <c r="H496" i="20"/>
  <c r="I496" i="20" s="1"/>
  <c r="H228" i="20"/>
  <c r="I228" i="20" s="1"/>
  <c r="C1297" i="20"/>
  <c r="C1284" i="20"/>
  <c r="C1028" i="20"/>
  <c r="C1030" i="20"/>
  <c r="C774" i="20"/>
  <c r="C778" i="20"/>
  <c r="C518" i="20"/>
  <c r="C522" i="20"/>
  <c r="C262" i="20"/>
  <c r="C266" i="20"/>
  <c r="C1293" i="20"/>
  <c r="C1287" i="20"/>
  <c r="C1041" i="20"/>
  <c r="C1031" i="20"/>
  <c r="C783" i="20"/>
  <c r="C787" i="20"/>
  <c r="C527" i="20"/>
  <c r="C531" i="20"/>
  <c r="C271" i="20"/>
  <c r="C275" i="20"/>
  <c r="C1285" i="20"/>
  <c r="C1295" i="20"/>
  <c r="C1033" i="20"/>
  <c r="C1039" i="20"/>
  <c r="C784" i="20"/>
  <c r="C1296" i="20"/>
  <c r="C1294" i="20"/>
  <c r="C1040" i="20"/>
  <c r="C1042" i="20"/>
  <c r="C781" i="20"/>
  <c r="C785" i="20"/>
  <c r="C525" i="20"/>
  <c r="C529" i="20"/>
  <c r="C269" i="20"/>
  <c r="C273" i="20"/>
  <c r="C1292" i="20"/>
  <c r="C1290" i="20"/>
  <c r="C1036" i="20"/>
  <c r="C1038" i="20"/>
  <c r="C773" i="20"/>
  <c r="C777" i="20"/>
  <c r="C517" i="20"/>
  <c r="C521" i="20"/>
  <c r="C261" i="20"/>
  <c r="C265" i="20"/>
  <c r="C1032" i="20"/>
  <c r="C776" i="20"/>
  <c r="C520" i="20"/>
  <c r="C264" i="20"/>
  <c r="C1299" i="20"/>
  <c r="C1037" i="20"/>
  <c r="C786" i="20"/>
  <c r="C530" i="20"/>
  <c r="C274" i="20"/>
  <c r="C775" i="20"/>
  <c r="C1288" i="20"/>
  <c r="C1029" i="20"/>
  <c r="C779" i="20"/>
  <c r="C523" i="20"/>
  <c r="C267" i="20"/>
  <c r="C1289" i="20"/>
  <c r="C1034" i="20"/>
  <c r="C780" i="20"/>
  <c r="C524" i="20"/>
  <c r="C268" i="20"/>
  <c r="C1298" i="20"/>
  <c r="C1035" i="20"/>
  <c r="C772" i="20"/>
  <c r="C516" i="20"/>
  <c r="C260" i="20"/>
  <c r="C272" i="20"/>
  <c r="C1286" i="20"/>
  <c r="C1043" i="20"/>
  <c r="C526" i="20"/>
  <c r="C270" i="20"/>
  <c r="C528" i="20"/>
  <c r="C1291" i="20"/>
  <c r="C782" i="20"/>
  <c r="C519" i="20"/>
  <c r="C263" i="20"/>
  <c r="F763" i="20"/>
  <c r="G763" i="20"/>
  <c r="G511" i="20"/>
  <c r="H511" i="20" s="1"/>
  <c r="I511" i="20" s="1"/>
  <c r="F511" i="20"/>
  <c r="F1270" i="20"/>
  <c r="G1270" i="20"/>
  <c r="H1270" i="20" s="1"/>
  <c r="I1270" i="20" s="1"/>
  <c r="G1020" i="20"/>
  <c r="F1020" i="20"/>
  <c r="G760" i="20"/>
  <c r="H760" i="20" s="1"/>
  <c r="I760" i="20" s="1"/>
  <c r="F760" i="20"/>
  <c r="G512" i="20"/>
  <c r="H512" i="20" s="1"/>
  <c r="I512" i="20" s="1"/>
  <c r="F512" i="20"/>
  <c r="G246" i="20"/>
  <c r="F246" i="20"/>
  <c r="G1274" i="20"/>
  <c r="F1274" i="20"/>
  <c r="H960" i="20"/>
  <c r="I960" i="20" s="1"/>
  <c r="G449" i="20"/>
  <c r="F449" i="20"/>
  <c r="G401" i="20"/>
  <c r="H401" i="20" s="1"/>
  <c r="I401" i="20" s="1"/>
  <c r="F401" i="20"/>
  <c r="G97" i="20"/>
  <c r="F97" i="20"/>
  <c r="G1185" i="20"/>
  <c r="F1185" i="20"/>
  <c r="G945" i="20"/>
  <c r="F945" i="20"/>
  <c r="G193" i="20"/>
  <c r="H193" i="20" s="1"/>
  <c r="I193" i="20" s="1"/>
  <c r="F193" i="20"/>
  <c r="F1137" i="20"/>
  <c r="G1137" i="20"/>
  <c r="H1137" i="20" s="1"/>
  <c r="I1137" i="20" s="1"/>
  <c r="H741" i="20"/>
  <c r="I741" i="20" s="1"/>
  <c r="H999" i="20"/>
  <c r="I999" i="20" s="1"/>
  <c r="G253" i="20"/>
  <c r="F253" i="20"/>
  <c r="G1023" i="20"/>
  <c r="H1023" i="20" s="1"/>
  <c r="I1023" i="20" s="1"/>
  <c r="F1023" i="20"/>
  <c r="G1272" i="20"/>
  <c r="F1272" i="20"/>
  <c r="G767" i="20"/>
  <c r="F767" i="20"/>
  <c r="G249" i="20"/>
  <c r="H249" i="20" s="1"/>
  <c r="I249" i="20" s="1"/>
  <c r="F249" i="20"/>
  <c r="G1268" i="20"/>
  <c r="F1268" i="20"/>
  <c r="G1015" i="20"/>
  <c r="H1015" i="20" s="1"/>
  <c r="I1015" i="20" s="1"/>
  <c r="F1015" i="20"/>
  <c r="F764" i="20"/>
  <c r="G764" i="20"/>
  <c r="H764" i="20" s="1"/>
  <c r="I764" i="20" s="1"/>
  <c r="G506" i="20"/>
  <c r="H506" i="20" s="1"/>
  <c r="I506" i="20" s="1"/>
  <c r="F506" i="20"/>
  <c r="D1346" i="20"/>
  <c r="D1218" i="20"/>
  <c r="D1090" i="20"/>
  <c r="D946" i="20"/>
  <c r="D898" i="20"/>
  <c r="D706" i="20"/>
  <c r="D578" i="20"/>
  <c r="D450" i="20"/>
  <c r="D306" i="20"/>
  <c r="D194" i="20"/>
  <c r="D1330" i="20"/>
  <c r="D1202" i="20"/>
  <c r="D1074" i="20"/>
  <c r="D930" i="20"/>
  <c r="D818" i="20"/>
  <c r="D690" i="20"/>
  <c r="D546" i="20"/>
  <c r="D434" i="20"/>
  <c r="D290" i="20"/>
  <c r="D178" i="20"/>
  <c r="D1314" i="20"/>
  <c r="D1186" i="20"/>
  <c r="D1042" i="20"/>
  <c r="D1058" i="20"/>
  <c r="D802" i="20"/>
  <c r="D674" i="20"/>
  <c r="D530" i="20"/>
  <c r="D418" i="20"/>
  <c r="D274" i="20"/>
  <c r="D146" i="20"/>
  <c r="D1282" i="20"/>
  <c r="D1154" i="20"/>
  <c r="D1010" i="20"/>
  <c r="D882" i="20"/>
  <c r="D770" i="20"/>
  <c r="D642" i="20"/>
  <c r="D498" i="20"/>
  <c r="D370" i="20"/>
  <c r="D242" i="20"/>
  <c r="D162" i="20"/>
  <c r="D1266" i="20"/>
  <c r="D1138" i="20"/>
  <c r="D994" i="20"/>
  <c r="D866" i="20"/>
  <c r="D754" i="20"/>
  <c r="D626" i="20"/>
  <c r="D482" i="20"/>
  <c r="D354" i="20"/>
  <c r="D386" i="20"/>
  <c r="D130" i="20"/>
  <c r="D1250" i="20"/>
  <c r="D1122" i="20"/>
  <c r="D978" i="20"/>
  <c r="D850" i="20"/>
  <c r="D738" i="20"/>
  <c r="D610" i="20"/>
  <c r="D562" i="20"/>
  <c r="D338" i="20"/>
  <c r="D226" i="20"/>
  <c r="D98" i="20"/>
  <c r="D1170" i="20"/>
  <c r="D658" i="20"/>
  <c r="D114" i="20"/>
  <c r="D1106" i="20"/>
  <c r="D594" i="20"/>
  <c r="D1026" i="20"/>
  <c r="G1026" i="20" s="1"/>
  <c r="D514" i="20"/>
  <c r="G514" i="20" s="1"/>
  <c r="D962" i="20"/>
  <c r="D466" i="20"/>
  <c r="D1298" i="20"/>
  <c r="D786" i="20"/>
  <c r="D258" i="20"/>
  <c r="G258" i="20" s="1"/>
  <c r="D834" i="20"/>
  <c r="D722" i="20"/>
  <c r="D322" i="20"/>
  <c r="D210" i="20"/>
  <c r="D1362" i="20"/>
  <c r="D1234" i="20"/>
  <c r="D914" i="20"/>
  <c r="D402" i="20"/>
  <c r="G81" i="20"/>
  <c r="F961" i="20"/>
  <c r="G961" i="20"/>
  <c r="H961" i="20" s="1"/>
  <c r="I961" i="20" s="1"/>
  <c r="G481" i="20"/>
  <c r="H481" i="20" s="1"/>
  <c r="I481" i="20" s="1"/>
  <c r="F481" i="20"/>
  <c r="G769" i="20"/>
  <c r="H769" i="20" s="1"/>
  <c r="I769" i="20" s="1"/>
  <c r="F769" i="20"/>
  <c r="M733" i="20"/>
  <c r="O733" i="20" s="1"/>
  <c r="P733" i="20" s="1"/>
  <c r="O725" i="20"/>
  <c r="P725" i="20" s="1"/>
  <c r="O980" i="20"/>
  <c r="P980" i="20" s="1"/>
  <c r="H484" i="20"/>
  <c r="I484" i="20" s="1"/>
  <c r="H1261" i="20"/>
  <c r="I1261" i="20" s="1"/>
  <c r="H1232" i="20"/>
  <c r="I1232" i="20" s="1"/>
  <c r="H229" i="20"/>
  <c r="I229" i="20" s="1"/>
  <c r="H1007" i="20"/>
  <c r="I1007" i="20" s="1"/>
  <c r="F1009" i="20"/>
  <c r="H1009" i="20" s="1"/>
  <c r="I1009" i="20" s="1"/>
  <c r="H928" i="20"/>
  <c r="I928" i="20" s="1"/>
  <c r="H752" i="20"/>
  <c r="I752" i="20" s="1"/>
  <c r="H1008" i="20"/>
  <c r="I1008" i="20" s="1"/>
  <c r="H1136" i="20"/>
  <c r="I1136" i="20" s="1"/>
  <c r="H144" i="20"/>
  <c r="I144" i="20" s="1"/>
  <c r="F509" i="20"/>
  <c r="G509" i="20"/>
  <c r="F1275" i="20"/>
  <c r="G1275" i="20"/>
  <c r="H1275" i="20" s="1"/>
  <c r="I1275" i="20" s="1"/>
  <c r="G770" i="20"/>
  <c r="H770" i="20" s="1"/>
  <c r="I770" i="20" s="1"/>
  <c r="F770" i="20"/>
  <c r="G247" i="20"/>
  <c r="F247" i="20"/>
  <c r="F1025" i="20"/>
  <c r="G1025" i="20"/>
  <c r="G245" i="20"/>
  <c r="F245" i="20"/>
  <c r="G1277" i="20"/>
  <c r="H1277" i="20" s="1"/>
  <c r="I1277" i="20" s="1"/>
  <c r="F1277" i="20"/>
  <c r="F1013" i="20"/>
  <c r="G1013" i="20"/>
  <c r="H1013" i="20" s="1"/>
  <c r="I1013" i="20" s="1"/>
  <c r="G768" i="20"/>
  <c r="H768" i="20" s="1"/>
  <c r="I768" i="20" s="1"/>
  <c r="F768" i="20"/>
  <c r="G502" i="20"/>
  <c r="F502" i="20"/>
  <c r="F113" i="20"/>
  <c r="G113" i="20"/>
  <c r="F657" i="20"/>
  <c r="G657" i="20"/>
  <c r="H657" i="20" s="1"/>
  <c r="I657" i="20" s="1"/>
  <c r="G417" i="20"/>
  <c r="H417" i="20" s="1"/>
  <c r="I417" i="20" s="1"/>
  <c r="F417" i="20"/>
  <c r="G129" i="20"/>
  <c r="F129" i="20"/>
  <c r="F1201" i="20"/>
  <c r="G1201" i="20"/>
  <c r="G977" i="20"/>
  <c r="F977" i="20"/>
  <c r="G609" i="20"/>
  <c r="H609" i="20" s="1"/>
  <c r="I609" i="20" s="1"/>
  <c r="F609" i="20"/>
  <c r="F353" i="20"/>
  <c r="G353" i="20"/>
  <c r="H353" i="20" s="1"/>
  <c r="I353" i="20" s="1"/>
  <c r="H996" i="20"/>
  <c r="I996" i="20" s="1"/>
  <c r="F507" i="20"/>
  <c r="G507" i="20"/>
  <c r="G255" i="20"/>
  <c r="H255" i="20" s="1"/>
  <c r="I255" i="20" s="1"/>
  <c r="F255" i="20"/>
  <c r="G1022" i="20"/>
  <c r="F1022" i="20"/>
  <c r="F508" i="20"/>
  <c r="G508" i="20"/>
  <c r="H508" i="20" s="1"/>
  <c r="I508" i="20" s="1"/>
  <c r="F1217" i="20"/>
  <c r="G1217" i="20"/>
  <c r="G1249" i="20"/>
  <c r="F1249" i="20"/>
  <c r="O188" i="20"/>
  <c r="P188" i="20" s="1"/>
  <c r="O220" i="20"/>
  <c r="P220" i="20" s="1"/>
  <c r="O212" i="20"/>
  <c r="P212" i="20" s="1"/>
  <c r="I94" i="20"/>
  <c r="G765" i="20"/>
  <c r="F765" i="20"/>
  <c r="G1018" i="20"/>
  <c r="H1018" i="20" s="1"/>
  <c r="I1018" i="20" s="1"/>
  <c r="F1018" i="20"/>
  <c r="G503" i="20"/>
  <c r="H503" i="20" s="1"/>
  <c r="I503" i="20" s="1"/>
  <c r="F503" i="20"/>
  <c r="G1271" i="20"/>
  <c r="F1271" i="20"/>
  <c r="G505" i="20"/>
  <c r="H505" i="20" s="1"/>
  <c r="I505" i="20" s="1"/>
  <c r="F505" i="20"/>
  <c r="G244" i="20"/>
  <c r="H244" i="20" s="1"/>
  <c r="I244" i="20" s="1"/>
  <c r="F244" i="20"/>
  <c r="G1269" i="20"/>
  <c r="H1269" i="20" s="1"/>
  <c r="I1269" i="20" s="1"/>
  <c r="F1269" i="20"/>
  <c r="G762" i="20"/>
  <c r="H762" i="20" s="1"/>
  <c r="I762" i="20" s="1"/>
  <c r="F762" i="20"/>
  <c r="G641" i="20"/>
  <c r="H641" i="20" s="1"/>
  <c r="I641" i="20" s="1"/>
  <c r="F641" i="20"/>
  <c r="G721" i="20"/>
  <c r="H721" i="20" s="1"/>
  <c r="I721" i="20" s="1"/>
  <c r="F721" i="20"/>
  <c r="O724" i="20"/>
  <c r="P724" i="20" s="1"/>
  <c r="H998" i="20"/>
  <c r="I998" i="20" s="1"/>
  <c r="H485" i="20"/>
  <c r="I485" i="20" s="1"/>
  <c r="H96" i="20"/>
  <c r="I96" i="20" s="1"/>
  <c r="H464" i="20"/>
  <c r="I464" i="20" s="1"/>
  <c r="H488" i="20"/>
  <c r="I488" i="20" s="1"/>
  <c r="H240" i="20"/>
  <c r="I240" i="20" s="1"/>
  <c r="H997" i="20"/>
  <c r="I997" i="20" s="1"/>
  <c r="H1260" i="20"/>
  <c r="I1260" i="20" s="1"/>
  <c r="H672" i="20"/>
  <c r="I672" i="20" s="1"/>
  <c r="H1006" i="20"/>
  <c r="I1006" i="20" s="1"/>
  <c r="H1253" i="20"/>
  <c r="I1253" i="20" s="1"/>
  <c r="F1024" i="20"/>
  <c r="G1024" i="20"/>
  <c r="F1282" i="20"/>
  <c r="G1282" i="20"/>
  <c r="H1282" i="20" s="1"/>
  <c r="I1282" i="20" s="1"/>
  <c r="G759" i="20"/>
  <c r="H759" i="20" s="1"/>
  <c r="I759" i="20" s="1"/>
  <c r="F759" i="20"/>
  <c r="F254" i="20"/>
  <c r="G254" i="20"/>
  <c r="G501" i="20"/>
  <c r="H501" i="20" s="1"/>
  <c r="I501" i="20" s="1"/>
  <c r="F501" i="20"/>
  <c r="G248" i="20"/>
  <c r="F248" i="20"/>
  <c r="G1278" i="20"/>
  <c r="H1278" i="20" s="1"/>
  <c r="I1278" i="20" s="1"/>
  <c r="F1278" i="20"/>
  <c r="G1017" i="20"/>
  <c r="H1017" i="20" s="1"/>
  <c r="I1017" i="20" s="1"/>
  <c r="F1017" i="20"/>
  <c r="G758" i="20"/>
  <c r="H758" i="20" s="1"/>
  <c r="I758" i="20" s="1"/>
  <c r="F758" i="20"/>
  <c r="F1153" i="20"/>
  <c r="G1153" i="20"/>
  <c r="H1153" i="20" s="1"/>
  <c r="I1153" i="20" s="1"/>
  <c r="G913" i="20"/>
  <c r="H913" i="20" s="1"/>
  <c r="I913" i="20" s="1"/>
  <c r="F913" i="20"/>
  <c r="F673" i="20"/>
  <c r="G673" i="20"/>
  <c r="G433" i="20"/>
  <c r="H433" i="20" s="1"/>
  <c r="I433" i="20" s="1"/>
  <c r="F433" i="20"/>
  <c r="F209" i="20"/>
  <c r="G209" i="20"/>
  <c r="H209" i="20" s="1"/>
  <c r="I209" i="20" s="1"/>
  <c r="G1233" i="20"/>
  <c r="H1233" i="20" s="1"/>
  <c r="I1233" i="20" s="1"/>
  <c r="F1233" i="20"/>
  <c r="F865" i="20"/>
  <c r="G865" i="20"/>
  <c r="G625" i="20"/>
  <c r="H625" i="20" s="1"/>
  <c r="I625" i="20" s="1"/>
  <c r="F625" i="20"/>
  <c r="H492" i="20"/>
  <c r="I492" i="20" s="1"/>
  <c r="H128" i="20"/>
  <c r="I128" i="20" s="1"/>
  <c r="H112" i="20"/>
  <c r="I112" i="20" s="1"/>
  <c r="G1281" i="20"/>
  <c r="F1281" i="20"/>
  <c r="G257" i="20"/>
  <c r="F257" i="20"/>
  <c r="F1021" i="20"/>
  <c r="G1021" i="20"/>
  <c r="H1021" i="20" s="1"/>
  <c r="I1021" i="20" s="1"/>
  <c r="G510" i="20"/>
  <c r="F510" i="20"/>
  <c r="G761" i="20"/>
  <c r="H761" i="20" s="1"/>
  <c r="I761" i="20" s="1"/>
  <c r="F761" i="20"/>
  <c r="G500" i="20"/>
  <c r="F500" i="20"/>
  <c r="F252" i="20"/>
  <c r="G252" i="20"/>
  <c r="H252" i="20" s="1"/>
  <c r="I252" i="20" s="1"/>
  <c r="F1273" i="20"/>
  <c r="G1273" i="20"/>
  <c r="H1273" i="20" s="1"/>
  <c r="I1273" i="20" s="1"/>
  <c r="G1014" i="20"/>
  <c r="H1014" i="20" s="1"/>
  <c r="I1014" i="20" s="1"/>
  <c r="F1014" i="20"/>
  <c r="F369" i="20"/>
  <c r="G369" i="20"/>
  <c r="H369" i="20" s="1"/>
  <c r="I369" i="20" s="1"/>
  <c r="G161" i="20"/>
  <c r="F161" i="20"/>
  <c r="G385" i="20"/>
  <c r="F385" i="20"/>
  <c r="F993" i="20"/>
  <c r="G993" i="20"/>
  <c r="F737" i="20"/>
  <c r="G737" i="20"/>
  <c r="H737" i="20" s="1"/>
  <c r="I737" i="20" s="1"/>
  <c r="O172" i="20"/>
  <c r="P172" i="20" s="1"/>
  <c r="O108" i="20"/>
  <c r="P108" i="20" s="1"/>
  <c r="O216" i="20"/>
  <c r="P216" i="20" s="1"/>
  <c r="H1252" i="20"/>
  <c r="I1252" i="20" s="1"/>
  <c r="H238" i="20"/>
  <c r="I238" i="20" s="1"/>
  <c r="H493" i="20"/>
  <c r="I493" i="20" s="1"/>
  <c r="H230" i="20"/>
  <c r="I230" i="20" s="1"/>
  <c r="H237" i="20"/>
  <c r="I237" i="20" s="1"/>
  <c r="H1216" i="20"/>
  <c r="I1216" i="20" s="1"/>
  <c r="H1262" i="20"/>
  <c r="I1262" i="20" s="1"/>
  <c r="H1265" i="20"/>
  <c r="I1265" i="20" s="1"/>
  <c r="H880" i="20"/>
  <c r="I880" i="20" s="1"/>
  <c r="H239" i="20"/>
  <c r="I239" i="20" s="1"/>
  <c r="F251" i="20"/>
  <c r="G251" i="20"/>
  <c r="G1019" i="20"/>
  <c r="F1019" i="20"/>
  <c r="G513" i="20"/>
  <c r="H513" i="20" s="1"/>
  <c r="I513" i="20" s="1"/>
  <c r="F513" i="20"/>
  <c r="G1279" i="20"/>
  <c r="H1279" i="20" s="1"/>
  <c r="I1279" i="20" s="1"/>
  <c r="F1279" i="20"/>
  <c r="F766" i="20"/>
  <c r="G766" i="20"/>
  <c r="G757" i="20"/>
  <c r="F757" i="20"/>
  <c r="F504" i="20"/>
  <c r="G504" i="20"/>
  <c r="G256" i="20"/>
  <c r="H256" i="20" s="1"/>
  <c r="I256" i="20" s="1"/>
  <c r="F256" i="20"/>
  <c r="G1280" i="20"/>
  <c r="H1280" i="20" s="1"/>
  <c r="I1280" i="20" s="1"/>
  <c r="F1280" i="20"/>
  <c r="G1012" i="20"/>
  <c r="F1012" i="20"/>
  <c r="H352" i="20"/>
  <c r="I352" i="20" s="1"/>
  <c r="F705" i="20"/>
  <c r="G705" i="20"/>
  <c r="H705" i="20" s="1"/>
  <c r="I705" i="20" s="1"/>
  <c r="F145" i="20"/>
  <c r="G145" i="20"/>
  <c r="G1169" i="20"/>
  <c r="F1169" i="20"/>
  <c r="F929" i="20"/>
  <c r="G929" i="20"/>
  <c r="H929" i="20" s="1"/>
  <c r="I929" i="20" s="1"/>
  <c r="F689" i="20"/>
  <c r="G689" i="20"/>
  <c r="H689" i="20" s="1"/>
  <c r="I689" i="20" s="1"/>
  <c r="G465" i="20"/>
  <c r="H465" i="20" s="1"/>
  <c r="I465" i="20" s="1"/>
  <c r="F465" i="20"/>
  <c r="F177" i="20"/>
  <c r="G177" i="20"/>
  <c r="H177" i="20" s="1"/>
  <c r="I177" i="20" s="1"/>
  <c r="F1121" i="20"/>
  <c r="G1121" i="20"/>
  <c r="H1121" i="20" s="1"/>
  <c r="I1121" i="20" s="1"/>
  <c r="F881" i="20"/>
  <c r="G881" i="20"/>
  <c r="H881" i="20" s="1"/>
  <c r="I881" i="20" s="1"/>
  <c r="H745" i="20"/>
  <c r="I745" i="20" s="1"/>
  <c r="H400" i="20"/>
  <c r="I400" i="20" s="1"/>
  <c r="H448" i="20"/>
  <c r="I448" i="20" s="1"/>
  <c r="O396" i="20"/>
  <c r="P396" i="20" s="1"/>
  <c r="O984" i="20"/>
  <c r="P984" i="20" s="1"/>
  <c r="O473" i="20"/>
  <c r="P473" i="20" s="1"/>
  <c r="L1114" i="20"/>
  <c r="N1113" i="20"/>
  <c r="O1113" i="20" s="1"/>
  <c r="P1113" i="20" s="1"/>
  <c r="M1113" i="20"/>
  <c r="O989" i="20"/>
  <c r="P989" i="20" s="1"/>
  <c r="O471" i="20"/>
  <c r="P471" i="20" s="1"/>
  <c r="O985" i="20"/>
  <c r="P985" i="20" s="1"/>
  <c r="O348" i="20"/>
  <c r="P348" i="20" s="1"/>
  <c r="J1280" i="20"/>
  <c r="J1276" i="20"/>
  <c r="J1281" i="20"/>
  <c r="J1282" i="20"/>
  <c r="J1278" i="20"/>
  <c r="J1274" i="20"/>
  <c r="J1277" i="20"/>
  <c r="J1273" i="20"/>
  <c r="J1270" i="20"/>
  <c r="J1275" i="20"/>
  <c r="J1283" i="20"/>
  <c r="J1271" i="20"/>
  <c r="J1272" i="20"/>
  <c r="J1268" i="20"/>
  <c r="J1269" i="20"/>
  <c r="J1279" i="20"/>
  <c r="J1027" i="20"/>
  <c r="J1023" i="20"/>
  <c r="J1019" i="20"/>
  <c r="J1015" i="20"/>
  <c r="J1024" i="20"/>
  <c r="J1020" i="20"/>
  <c r="J1016" i="20"/>
  <c r="J1012" i="20"/>
  <c r="J1025" i="20"/>
  <c r="J1021" i="20"/>
  <c r="J1017" i="20"/>
  <c r="J1013" i="20"/>
  <c r="J1026" i="20"/>
  <c r="J1022" i="20"/>
  <c r="J1018" i="20"/>
  <c r="J1014" i="20"/>
  <c r="J764" i="20"/>
  <c r="J756" i="20"/>
  <c r="J765" i="20"/>
  <c r="J757" i="20"/>
  <c r="J766" i="20"/>
  <c r="J758" i="20"/>
  <c r="J767" i="20"/>
  <c r="J759" i="20"/>
  <c r="J768" i="20"/>
  <c r="J760" i="20"/>
  <c r="J769" i="20"/>
  <c r="J761" i="20"/>
  <c r="J770" i="20"/>
  <c r="J762" i="20"/>
  <c r="J771" i="20"/>
  <c r="J763" i="20"/>
  <c r="J508" i="20"/>
  <c r="J500" i="20"/>
  <c r="J509" i="20"/>
  <c r="J501" i="20"/>
  <c r="J510" i="20"/>
  <c r="J502" i="20"/>
  <c r="J511" i="20"/>
  <c r="J503" i="20"/>
  <c r="J512" i="20"/>
  <c r="J504" i="20"/>
  <c r="J513" i="20"/>
  <c r="J505" i="20"/>
  <c r="J514" i="20"/>
  <c r="J506" i="20"/>
  <c r="J515" i="20"/>
  <c r="J507" i="20"/>
  <c r="J252" i="20"/>
  <c r="J244" i="20"/>
  <c r="J253" i="20"/>
  <c r="J245" i="20"/>
  <c r="J254" i="20"/>
  <c r="J246" i="20"/>
  <c r="J255" i="20"/>
  <c r="J247" i="20"/>
  <c r="J256" i="20"/>
  <c r="J248" i="20"/>
  <c r="J257" i="20"/>
  <c r="J249" i="20"/>
  <c r="J258" i="20"/>
  <c r="J250" i="20"/>
  <c r="J259" i="20"/>
  <c r="J251" i="20"/>
  <c r="M77" i="20"/>
  <c r="N229" i="20"/>
  <c r="M229" i="20"/>
  <c r="N236" i="20"/>
  <c r="O236" i="20" s="1"/>
  <c r="P236" i="20" s="1"/>
  <c r="M236" i="20"/>
  <c r="N492" i="20"/>
  <c r="M492" i="20"/>
  <c r="N748" i="20"/>
  <c r="M748" i="20"/>
  <c r="N109" i="20"/>
  <c r="M109" i="20"/>
  <c r="N445" i="20"/>
  <c r="O445" i="20" s="1"/>
  <c r="P445" i="20" s="1"/>
  <c r="M445" i="20"/>
  <c r="N701" i="20"/>
  <c r="M701" i="20"/>
  <c r="M925" i="20"/>
  <c r="N925" i="20"/>
  <c r="N941" i="20"/>
  <c r="M941" i="20"/>
  <c r="O428" i="20"/>
  <c r="P428" i="20" s="1"/>
  <c r="N232" i="20"/>
  <c r="M232" i="20"/>
  <c r="N491" i="20"/>
  <c r="M491" i="20"/>
  <c r="M487" i="20"/>
  <c r="N487" i="20"/>
  <c r="N747" i="20"/>
  <c r="M747" i="20"/>
  <c r="M743" i="20"/>
  <c r="N743" i="20"/>
  <c r="N998" i="20"/>
  <c r="M998" i="20"/>
  <c r="N996" i="20"/>
  <c r="M996" i="20"/>
  <c r="K1358" i="20"/>
  <c r="K1342" i="20"/>
  <c r="K1326" i="20"/>
  <c r="K1310" i="20"/>
  <c r="K1294" i="20"/>
  <c r="K1262" i="20"/>
  <c r="K1246" i="20"/>
  <c r="K1278" i="20"/>
  <c r="K1230" i="20"/>
  <c r="K1214" i="20"/>
  <c r="K1198" i="20"/>
  <c r="K1182" i="20"/>
  <c r="K1166" i="20"/>
  <c r="K1134" i="20"/>
  <c r="K1118" i="20"/>
  <c r="K1150" i="20"/>
  <c r="K1102" i="20"/>
  <c r="K1086" i="20"/>
  <c r="K1070" i="20"/>
  <c r="K1054" i="20"/>
  <c r="K1038" i="20"/>
  <c r="K1022" i="20"/>
  <c r="K1006" i="20"/>
  <c r="N1006" i="20" s="1"/>
  <c r="O1006" i="20" s="1"/>
  <c r="P1006" i="20" s="1"/>
  <c r="K990" i="20"/>
  <c r="K974" i="20"/>
  <c r="K958" i="20"/>
  <c r="K942" i="20"/>
  <c r="K926" i="20"/>
  <c r="K878" i="20"/>
  <c r="K862" i="20"/>
  <c r="K846" i="20"/>
  <c r="K830" i="20"/>
  <c r="K894" i="20"/>
  <c r="K910" i="20"/>
  <c r="K814" i="20"/>
  <c r="K782" i="20"/>
  <c r="K766" i="20"/>
  <c r="K750" i="20"/>
  <c r="K734" i="20"/>
  <c r="K718" i="20"/>
  <c r="K798" i="20"/>
  <c r="K702" i="20"/>
  <c r="K686" i="20"/>
  <c r="K670" i="20"/>
  <c r="K654" i="20"/>
  <c r="K622" i="20"/>
  <c r="K606" i="20"/>
  <c r="K590" i="20"/>
  <c r="K638" i="20"/>
  <c r="K574" i="20"/>
  <c r="K558" i="20"/>
  <c r="K542" i="20"/>
  <c r="K526" i="20"/>
  <c r="K510" i="20"/>
  <c r="K494" i="20"/>
  <c r="N494" i="20" s="1"/>
  <c r="O494" i="20" s="1"/>
  <c r="P494" i="20" s="1"/>
  <c r="K478" i="20"/>
  <c r="K462" i="20"/>
  <c r="K446" i="20"/>
  <c r="K430" i="20"/>
  <c r="K414" i="20"/>
  <c r="K398" i="20"/>
  <c r="K334" i="20"/>
  <c r="K318" i="20"/>
  <c r="K302" i="20"/>
  <c r="K286" i="20"/>
  <c r="K270" i="20"/>
  <c r="K254" i="20"/>
  <c r="K238" i="20"/>
  <c r="K222" i="20"/>
  <c r="K206" i="20"/>
  <c r="K382" i="20"/>
  <c r="K366" i="20"/>
  <c r="K350" i="20"/>
  <c r="K158" i="20"/>
  <c r="K126" i="20"/>
  <c r="K94" i="20"/>
  <c r="K190" i="20"/>
  <c r="K174" i="20"/>
  <c r="K142" i="20"/>
  <c r="K110" i="20"/>
  <c r="N77" i="20"/>
  <c r="N141" i="20"/>
  <c r="O141" i="20" s="1"/>
  <c r="P141" i="20" s="1"/>
  <c r="M141" i="20"/>
  <c r="M461" i="20"/>
  <c r="N461" i="20"/>
  <c r="N717" i="20"/>
  <c r="M717" i="20"/>
  <c r="O468" i="20"/>
  <c r="P468" i="20" s="1"/>
  <c r="O876" i="20"/>
  <c r="P876" i="20" s="1"/>
  <c r="O860" i="20"/>
  <c r="P860" i="20" s="1"/>
  <c r="O728" i="20"/>
  <c r="P728" i="20" s="1"/>
  <c r="O221" i="20"/>
  <c r="P221" i="20" s="1"/>
  <c r="N235" i="20"/>
  <c r="M235" i="20"/>
  <c r="M228" i="20"/>
  <c r="N228" i="20"/>
  <c r="N1002" i="20"/>
  <c r="M1002" i="20"/>
  <c r="N1000" i="20"/>
  <c r="M1000" i="20"/>
  <c r="O700" i="20"/>
  <c r="P700" i="20" s="1"/>
  <c r="N93" i="20"/>
  <c r="M93" i="20"/>
  <c r="N349" i="20"/>
  <c r="M349" i="20"/>
  <c r="M605" i="20"/>
  <c r="N605" i="20"/>
  <c r="N973" i="20"/>
  <c r="M973" i="20"/>
  <c r="O727" i="20"/>
  <c r="P727" i="20" s="1"/>
  <c r="O472" i="20"/>
  <c r="P472" i="20" s="1"/>
  <c r="N490" i="20"/>
  <c r="M490" i="20"/>
  <c r="N486" i="20"/>
  <c r="O486" i="20" s="1"/>
  <c r="P486" i="20" s="1"/>
  <c r="M486" i="20"/>
  <c r="N746" i="20"/>
  <c r="M746" i="20"/>
  <c r="N742" i="20"/>
  <c r="M742" i="20"/>
  <c r="M1006" i="20"/>
  <c r="N1004" i="20"/>
  <c r="O1004" i="20" s="1"/>
  <c r="P1004" i="20" s="1"/>
  <c r="M1004" i="20"/>
  <c r="N125" i="20"/>
  <c r="M125" i="20"/>
  <c r="N365" i="20"/>
  <c r="M365" i="20"/>
  <c r="M621" i="20"/>
  <c r="N621" i="20"/>
  <c r="O924" i="20"/>
  <c r="P924" i="20" s="1"/>
  <c r="O477" i="20"/>
  <c r="P477" i="20" s="1"/>
  <c r="O983" i="20"/>
  <c r="P983" i="20" s="1"/>
  <c r="O908" i="20"/>
  <c r="P908" i="20" s="1"/>
  <c r="O892" i="20"/>
  <c r="P892" i="20" s="1"/>
  <c r="O380" i="20"/>
  <c r="P380" i="20" s="1"/>
  <c r="O364" i="20"/>
  <c r="P364" i="20" s="1"/>
  <c r="O219" i="20"/>
  <c r="P219" i="20" s="1"/>
  <c r="N231" i="20"/>
  <c r="O231" i="20" s="1"/>
  <c r="P231" i="20" s="1"/>
  <c r="M231" i="20"/>
  <c r="N238" i="20"/>
  <c r="M238" i="20"/>
  <c r="M494" i="20"/>
  <c r="N750" i="20"/>
  <c r="M750" i="20"/>
  <c r="P90" i="20"/>
  <c r="N157" i="20"/>
  <c r="O157" i="20" s="1"/>
  <c r="P157" i="20" s="1"/>
  <c r="M157" i="20"/>
  <c r="N381" i="20"/>
  <c r="M381" i="20"/>
  <c r="N637" i="20"/>
  <c r="O637" i="20" s="1"/>
  <c r="P637" i="20" s="1"/>
  <c r="M637" i="20"/>
  <c r="M893" i="20"/>
  <c r="N893" i="20"/>
  <c r="N234" i="20"/>
  <c r="M234" i="20"/>
  <c r="N489" i="20"/>
  <c r="M489" i="20"/>
  <c r="N485" i="20"/>
  <c r="M485" i="20"/>
  <c r="N745" i="20"/>
  <c r="M745" i="20"/>
  <c r="N741" i="20"/>
  <c r="M741" i="20"/>
  <c r="N997" i="20"/>
  <c r="M997" i="20"/>
  <c r="N999" i="20"/>
  <c r="M999" i="20"/>
  <c r="N173" i="20"/>
  <c r="M173" i="20"/>
  <c r="M397" i="20"/>
  <c r="N397" i="20"/>
  <c r="O397" i="20" s="1"/>
  <c r="P397" i="20" s="1"/>
  <c r="M653" i="20"/>
  <c r="N653" i="20"/>
  <c r="O653" i="20" s="1"/>
  <c r="P653" i="20" s="1"/>
  <c r="N877" i="20"/>
  <c r="M877" i="20"/>
  <c r="O729" i="20"/>
  <c r="P729" i="20" s="1"/>
  <c r="O684" i="20"/>
  <c r="P684" i="20" s="1"/>
  <c r="O982" i="20"/>
  <c r="P982" i="20" s="1"/>
  <c r="O668" i="20"/>
  <c r="P668" i="20" s="1"/>
  <c r="O218" i="20"/>
  <c r="P218" i="20" s="1"/>
  <c r="O620" i="20"/>
  <c r="P620" i="20" s="1"/>
  <c r="O731" i="20"/>
  <c r="P731" i="20" s="1"/>
  <c r="O604" i="20"/>
  <c r="P604" i="20" s="1"/>
  <c r="O470" i="20"/>
  <c r="P470" i="20" s="1"/>
  <c r="O956" i="20"/>
  <c r="P956" i="20" s="1"/>
  <c r="N230" i="20"/>
  <c r="M230" i="20"/>
  <c r="N237" i="20"/>
  <c r="M237" i="20"/>
  <c r="N493" i="20"/>
  <c r="O493" i="20" s="1"/>
  <c r="P493" i="20" s="1"/>
  <c r="M493" i="20"/>
  <c r="N749" i="20"/>
  <c r="M749" i="20"/>
  <c r="N1001" i="20"/>
  <c r="M1001" i="20"/>
  <c r="N1003" i="20"/>
  <c r="M1003" i="20"/>
  <c r="O444" i="20"/>
  <c r="P444" i="20" s="1"/>
  <c r="N189" i="20"/>
  <c r="M189" i="20"/>
  <c r="M413" i="20"/>
  <c r="N413" i="20"/>
  <c r="O413" i="20" s="1"/>
  <c r="P413" i="20" s="1"/>
  <c r="N669" i="20"/>
  <c r="M669" i="20"/>
  <c r="M861" i="20"/>
  <c r="N861" i="20"/>
  <c r="O636" i="20"/>
  <c r="P636" i="20" s="1"/>
  <c r="N233" i="20"/>
  <c r="M233" i="20"/>
  <c r="N488" i="20"/>
  <c r="M488" i="20"/>
  <c r="N484" i="20"/>
  <c r="M484" i="20"/>
  <c r="N744" i="20"/>
  <c r="O744" i="20" s="1"/>
  <c r="P744" i="20" s="1"/>
  <c r="M744" i="20"/>
  <c r="N740" i="20"/>
  <c r="O740" i="20" s="1"/>
  <c r="P740" i="20" s="1"/>
  <c r="M740" i="20"/>
  <c r="N1005" i="20"/>
  <c r="M1005" i="20"/>
  <c r="N205" i="20"/>
  <c r="M205" i="20"/>
  <c r="M429" i="20"/>
  <c r="N429" i="20"/>
  <c r="N685" i="20"/>
  <c r="O685" i="20" s="1"/>
  <c r="P685" i="20" s="1"/>
  <c r="M685" i="20"/>
  <c r="M957" i="20"/>
  <c r="N957" i="20"/>
  <c r="N909" i="20"/>
  <c r="M909" i="20"/>
  <c r="G272" i="20" l="1"/>
  <c r="F272" i="20"/>
  <c r="G1038" i="20"/>
  <c r="H1038" i="20" s="1"/>
  <c r="I1038" i="20" s="1"/>
  <c r="F1038" i="20"/>
  <c r="G1033" i="20"/>
  <c r="H1033" i="20" s="1"/>
  <c r="I1033" i="20" s="1"/>
  <c r="F1033" i="20"/>
  <c r="G783" i="20"/>
  <c r="H783" i="20" s="1"/>
  <c r="I783" i="20" s="1"/>
  <c r="F783" i="20"/>
  <c r="G518" i="20"/>
  <c r="H518" i="20" s="1"/>
  <c r="I518" i="20" s="1"/>
  <c r="F518" i="20"/>
  <c r="G546" i="20"/>
  <c r="H546" i="20" s="1"/>
  <c r="I546" i="20" s="1"/>
  <c r="F546" i="20"/>
  <c r="G282" i="20"/>
  <c r="H282" i="20" s="1"/>
  <c r="I282" i="20" s="1"/>
  <c r="F282" i="20"/>
  <c r="F791" i="20"/>
  <c r="G791" i="20"/>
  <c r="H791" i="20" s="1"/>
  <c r="I791" i="20" s="1"/>
  <c r="G793" i="20"/>
  <c r="H793" i="20" s="1"/>
  <c r="I793" i="20" s="1"/>
  <c r="F793" i="20"/>
  <c r="O909" i="20"/>
  <c r="P909" i="20" s="1"/>
  <c r="O205" i="20"/>
  <c r="P205" i="20" s="1"/>
  <c r="O484" i="20"/>
  <c r="P484" i="20" s="1"/>
  <c r="O1003" i="20"/>
  <c r="P1003" i="20" s="1"/>
  <c r="O237" i="20"/>
  <c r="P237" i="20" s="1"/>
  <c r="O750" i="20"/>
  <c r="P750" i="20" s="1"/>
  <c r="O490" i="20"/>
  <c r="P490" i="20" s="1"/>
  <c r="O349" i="20"/>
  <c r="P349" i="20" s="1"/>
  <c r="O228" i="20"/>
  <c r="P228" i="20" s="1"/>
  <c r="O487" i="20"/>
  <c r="P487" i="20" s="1"/>
  <c r="O941" i="20"/>
  <c r="P941" i="20" s="1"/>
  <c r="O109" i="20"/>
  <c r="P109" i="20" s="1"/>
  <c r="O229" i="20"/>
  <c r="P229" i="20" s="1"/>
  <c r="H504" i="20"/>
  <c r="I504" i="20" s="1"/>
  <c r="H385" i="20"/>
  <c r="I385" i="20" s="1"/>
  <c r="H510" i="20"/>
  <c r="I510" i="20" s="1"/>
  <c r="H1281" i="20"/>
  <c r="I1281" i="20" s="1"/>
  <c r="H507" i="20"/>
  <c r="I507" i="20" s="1"/>
  <c r="H977" i="20"/>
  <c r="I977" i="20" s="1"/>
  <c r="H247" i="20"/>
  <c r="I247" i="20" s="1"/>
  <c r="G466" i="20"/>
  <c r="H466" i="20" s="1"/>
  <c r="I466" i="20" s="1"/>
  <c r="F466" i="20"/>
  <c r="F1170" i="20"/>
  <c r="G1170" i="20"/>
  <c r="H1170" i="20" s="1"/>
  <c r="I1170" i="20" s="1"/>
  <c r="G978" i="20"/>
  <c r="F978" i="20"/>
  <c r="F754" i="20"/>
  <c r="G754" i="20"/>
  <c r="H754" i="20" s="1"/>
  <c r="I754" i="20" s="1"/>
  <c r="G498" i="20"/>
  <c r="H498" i="20" s="1"/>
  <c r="I498" i="20" s="1"/>
  <c r="F498" i="20"/>
  <c r="G898" i="20"/>
  <c r="F898" i="20"/>
  <c r="H767" i="20"/>
  <c r="I767" i="20" s="1"/>
  <c r="H253" i="20"/>
  <c r="I253" i="20" s="1"/>
  <c r="H945" i="20"/>
  <c r="I945" i="20" s="1"/>
  <c r="H449" i="20"/>
  <c r="I449" i="20" s="1"/>
  <c r="F1026" i="20"/>
  <c r="H1026" i="20" s="1"/>
  <c r="I1026" i="20" s="1"/>
  <c r="F782" i="20"/>
  <c r="G782" i="20"/>
  <c r="H782" i="20" s="1"/>
  <c r="I782" i="20" s="1"/>
  <c r="G260" i="20"/>
  <c r="H260" i="20" s="1"/>
  <c r="I260" i="20" s="1"/>
  <c r="F260" i="20"/>
  <c r="G1034" i="20"/>
  <c r="H1034" i="20" s="1"/>
  <c r="I1034" i="20" s="1"/>
  <c r="F1034" i="20"/>
  <c r="G274" i="20"/>
  <c r="F274" i="20"/>
  <c r="G1032" i="20"/>
  <c r="F1032" i="20"/>
  <c r="F1036" i="20"/>
  <c r="G1036" i="20"/>
  <c r="G781" i="20"/>
  <c r="H781" i="20" s="1"/>
  <c r="I781" i="20" s="1"/>
  <c r="F781" i="20"/>
  <c r="F1295" i="20"/>
  <c r="G1295" i="20"/>
  <c r="H1295" i="20" s="1"/>
  <c r="I1295" i="20" s="1"/>
  <c r="G1031" i="20"/>
  <c r="H1031" i="20" s="1"/>
  <c r="I1031" i="20" s="1"/>
  <c r="F1031" i="20"/>
  <c r="G778" i="20"/>
  <c r="H778" i="20" s="1"/>
  <c r="I778" i="20" s="1"/>
  <c r="F778" i="20"/>
  <c r="H225" i="20"/>
  <c r="I225" i="20" s="1"/>
  <c r="F542" i="20"/>
  <c r="G542" i="20"/>
  <c r="H542" i="20" s="1"/>
  <c r="I542" i="20" s="1"/>
  <c r="F796" i="20"/>
  <c r="G796" i="20"/>
  <c r="F545" i="20"/>
  <c r="G545" i="20"/>
  <c r="H545" i="20" s="1"/>
  <c r="I545" i="20" s="1"/>
  <c r="G541" i="20"/>
  <c r="F541" i="20"/>
  <c r="F788" i="20"/>
  <c r="G788" i="20"/>
  <c r="F544" i="20"/>
  <c r="G544" i="20"/>
  <c r="H544" i="20" s="1"/>
  <c r="I544" i="20" s="1"/>
  <c r="G1048" i="20"/>
  <c r="F1048" i="20"/>
  <c r="G1307" i="20"/>
  <c r="F1307" i="20"/>
  <c r="G799" i="20"/>
  <c r="H799" i="20" s="1"/>
  <c r="I799" i="20" s="1"/>
  <c r="F799" i="20"/>
  <c r="F285" i="20"/>
  <c r="G285" i="20"/>
  <c r="H285" i="20" s="1"/>
  <c r="I285" i="20" s="1"/>
  <c r="H1201" i="20"/>
  <c r="I1201" i="20" s="1"/>
  <c r="H113" i="20"/>
  <c r="I113" i="20" s="1"/>
  <c r="G210" i="20"/>
  <c r="F210" i="20"/>
  <c r="G962" i="20"/>
  <c r="H962" i="20" s="1"/>
  <c r="I962" i="20" s="1"/>
  <c r="F962" i="20"/>
  <c r="G98" i="20"/>
  <c r="F98" i="20"/>
  <c r="G1122" i="20"/>
  <c r="F1122" i="20"/>
  <c r="F866" i="20"/>
  <c r="G866" i="20"/>
  <c r="H866" i="20" s="1"/>
  <c r="I866" i="20" s="1"/>
  <c r="F642" i="20"/>
  <c r="G642" i="20"/>
  <c r="F418" i="20"/>
  <c r="G418" i="20"/>
  <c r="H418" i="20" s="1"/>
  <c r="I418" i="20" s="1"/>
  <c r="F178" i="20"/>
  <c r="G178" i="20"/>
  <c r="H178" i="20" s="1"/>
  <c r="I178" i="20" s="1"/>
  <c r="G1202" i="20"/>
  <c r="F1202" i="20"/>
  <c r="G946" i="20"/>
  <c r="H946" i="20" s="1"/>
  <c r="I946" i="20" s="1"/>
  <c r="F946" i="20"/>
  <c r="G1291" i="20"/>
  <c r="F1291" i="20"/>
  <c r="G516" i="20"/>
  <c r="F516" i="20"/>
  <c r="G1289" i="20"/>
  <c r="H1289" i="20" s="1"/>
  <c r="I1289" i="20" s="1"/>
  <c r="F1289" i="20"/>
  <c r="G530" i="20"/>
  <c r="H530" i="20" s="1"/>
  <c r="I530" i="20" s="1"/>
  <c r="F530" i="20"/>
  <c r="G265" i="20"/>
  <c r="F265" i="20"/>
  <c r="G1290" i="20"/>
  <c r="F1290" i="20"/>
  <c r="F1042" i="20"/>
  <c r="G1042" i="20"/>
  <c r="H1042" i="20" s="1"/>
  <c r="I1042" i="20" s="1"/>
  <c r="F1285" i="20"/>
  <c r="G1285" i="20"/>
  <c r="G1041" i="20"/>
  <c r="F1041" i="20"/>
  <c r="G774" i="20"/>
  <c r="F774" i="20"/>
  <c r="G792" i="20"/>
  <c r="H792" i="20" s="1"/>
  <c r="I792" i="20" s="1"/>
  <c r="F792" i="20"/>
  <c r="G1302" i="20"/>
  <c r="H1302" i="20" s="1"/>
  <c r="I1302" i="20" s="1"/>
  <c r="F1302" i="20"/>
  <c r="G278" i="20"/>
  <c r="F278" i="20"/>
  <c r="F790" i="20"/>
  <c r="G790" i="20"/>
  <c r="H790" i="20" s="1"/>
  <c r="I790" i="20" s="1"/>
  <c r="F801" i="20"/>
  <c r="G801" i="20"/>
  <c r="H801" i="20" s="1"/>
  <c r="I801" i="20" s="1"/>
  <c r="F794" i="20"/>
  <c r="G794" i="20"/>
  <c r="F800" i="20"/>
  <c r="G800" i="20"/>
  <c r="H800" i="20" s="1"/>
  <c r="I800" i="20" s="1"/>
  <c r="F283" i="20"/>
  <c r="G283" i="20"/>
  <c r="H283" i="20" s="1"/>
  <c r="I283" i="20" s="1"/>
  <c r="F1309" i="20"/>
  <c r="G1309" i="20"/>
  <c r="H1309" i="20" s="1"/>
  <c r="I1309" i="20" s="1"/>
  <c r="G1046" i="20"/>
  <c r="H1046" i="20" s="1"/>
  <c r="I1046" i="20" s="1"/>
  <c r="F1046" i="20"/>
  <c r="F776" i="20"/>
  <c r="G776" i="20"/>
  <c r="H776" i="20" s="1"/>
  <c r="I776" i="20" s="1"/>
  <c r="G536" i="20"/>
  <c r="F536" i="20"/>
  <c r="O1005" i="20"/>
  <c r="P1005" i="20" s="1"/>
  <c r="O488" i="20"/>
  <c r="P488" i="20" s="1"/>
  <c r="O1001" i="20"/>
  <c r="P1001" i="20" s="1"/>
  <c r="O230" i="20"/>
  <c r="P230" i="20" s="1"/>
  <c r="O365" i="20"/>
  <c r="P365" i="20" s="1"/>
  <c r="O742" i="20"/>
  <c r="P742" i="20" s="1"/>
  <c r="O93" i="20"/>
  <c r="O717" i="20"/>
  <c r="P717" i="20" s="1"/>
  <c r="O748" i="20"/>
  <c r="P748" i="20" s="1"/>
  <c r="H161" i="20"/>
  <c r="I161" i="20" s="1"/>
  <c r="G226" i="20"/>
  <c r="H226" i="20" s="1"/>
  <c r="I226" i="20" s="1"/>
  <c r="F226" i="20"/>
  <c r="G1250" i="20"/>
  <c r="F1250" i="20"/>
  <c r="F994" i="20"/>
  <c r="G994" i="20"/>
  <c r="H994" i="20" s="1"/>
  <c r="I994" i="20" s="1"/>
  <c r="H1272" i="20"/>
  <c r="I1272" i="20" s="1"/>
  <c r="H1185" i="20"/>
  <c r="I1185" i="20" s="1"/>
  <c r="F258" i="20"/>
  <c r="H258" i="20" s="1"/>
  <c r="I258" i="20" s="1"/>
  <c r="G528" i="20"/>
  <c r="F528" i="20"/>
  <c r="G772" i="20"/>
  <c r="H772" i="20" s="1"/>
  <c r="I772" i="20" s="1"/>
  <c r="F772" i="20"/>
  <c r="F267" i="20"/>
  <c r="G267" i="20"/>
  <c r="G786" i="20"/>
  <c r="F786" i="20"/>
  <c r="F261" i="20"/>
  <c r="G261" i="20"/>
  <c r="H261" i="20" s="1"/>
  <c r="I261" i="20" s="1"/>
  <c r="F1292" i="20"/>
  <c r="G1292" i="20"/>
  <c r="F1040" i="20"/>
  <c r="G1040" i="20"/>
  <c r="F1287" i="20"/>
  <c r="G1287" i="20"/>
  <c r="H1287" i="20" s="1"/>
  <c r="I1287" i="20" s="1"/>
  <c r="G1030" i="20"/>
  <c r="H1030" i="20" s="1"/>
  <c r="I1030" i="20" s="1"/>
  <c r="F1030" i="20"/>
  <c r="G795" i="20"/>
  <c r="H795" i="20" s="1"/>
  <c r="I795" i="20" s="1"/>
  <c r="F795" i="20"/>
  <c r="F277" i="20"/>
  <c r="G277" i="20"/>
  <c r="H277" i="20" s="1"/>
  <c r="I277" i="20" s="1"/>
  <c r="G1050" i="20"/>
  <c r="F1050" i="20"/>
  <c r="G1058" i="20"/>
  <c r="H1058" i="20" s="1"/>
  <c r="I1058" i="20" s="1"/>
  <c r="F1058" i="20"/>
  <c r="F1314" i="20"/>
  <c r="G1314" i="20"/>
  <c r="G1045" i="20"/>
  <c r="F1045" i="20"/>
  <c r="F789" i="20"/>
  <c r="G789" i="20"/>
  <c r="H789" i="20" s="1"/>
  <c r="I789" i="20" s="1"/>
  <c r="G279" i="20"/>
  <c r="H279" i="20" s="1"/>
  <c r="I279" i="20" s="1"/>
  <c r="F279" i="20"/>
  <c r="F539" i="20"/>
  <c r="G539" i="20"/>
  <c r="F1044" i="20"/>
  <c r="G1044" i="20"/>
  <c r="H1044" i="20" s="1"/>
  <c r="I1044" i="20" s="1"/>
  <c r="G146" i="20"/>
  <c r="F146" i="20"/>
  <c r="G706" i="20"/>
  <c r="H706" i="20" s="1"/>
  <c r="I706" i="20" s="1"/>
  <c r="F706" i="20"/>
  <c r="G519" i="20"/>
  <c r="H519" i="20" s="1"/>
  <c r="I519" i="20" s="1"/>
  <c r="F519" i="20"/>
  <c r="G785" i="20"/>
  <c r="F785" i="20"/>
  <c r="G540" i="20"/>
  <c r="F540" i="20"/>
  <c r="O381" i="20"/>
  <c r="P381" i="20" s="1"/>
  <c r="H1012" i="20"/>
  <c r="I1012" i="20" s="1"/>
  <c r="H757" i="20"/>
  <c r="I757" i="20" s="1"/>
  <c r="H1019" i="20"/>
  <c r="I1019" i="20" s="1"/>
  <c r="H248" i="20"/>
  <c r="I248" i="20" s="1"/>
  <c r="H1271" i="20"/>
  <c r="I1271" i="20" s="1"/>
  <c r="H765" i="20"/>
  <c r="I765" i="20" s="1"/>
  <c r="G722" i="20"/>
  <c r="H722" i="20" s="1"/>
  <c r="I722" i="20" s="1"/>
  <c r="F722" i="20"/>
  <c r="G130" i="20"/>
  <c r="H130" i="20" s="1"/>
  <c r="I130" i="20" s="1"/>
  <c r="F130" i="20"/>
  <c r="F1138" i="20"/>
  <c r="G1138" i="20"/>
  <c r="H1138" i="20" s="1"/>
  <c r="I1138" i="20" s="1"/>
  <c r="G882" i="20"/>
  <c r="F882" i="20"/>
  <c r="G674" i="20"/>
  <c r="H674" i="20" s="1"/>
  <c r="I674" i="20" s="1"/>
  <c r="F674" i="20"/>
  <c r="G434" i="20"/>
  <c r="H434" i="20" s="1"/>
  <c r="I434" i="20" s="1"/>
  <c r="F434" i="20"/>
  <c r="F194" i="20"/>
  <c r="G194" i="20"/>
  <c r="H194" i="20" s="1"/>
  <c r="I194" i="20" s="1"/>
  <c r="G1218" i="20"/>
  <c r="F1218" i="20"/>
  <c r="F514" i="20"/>
  <c r="H514" i="20" s="1"/>
  <c r="I514" i="20" s="1"/>
  <c r="H1274" i="20"/>
  <c r="I1274" i="20" s="1"/>
  <c r="H1020" i="20"/>
  <c r="I1020" i="20" s="1"/>
  <c r="F270" i="20"/>
  <c r="G270" i="20"/>
  <c r="H270" i="20" s="1"/>
  <c r="I270" i="20" s="1"/>
  <c r="F1035" i="20"/>
  <c r="G1035" i="20"/>
  <c r="F523" i="20"/>
  <c r="G523" i="20"/>
  <c r="H523" i="20" s="1"/>
  <c r="I523" i="20" s="1"/>
  <c r="F1037" i="20"/>
  <c r="G1037" i="20"/>
  <c r="H1037" i="20" s="1"/>
  <c r="I1037" i="20" s="1"/>
  <c r="G521" i="20"/>
  <c r="F521" i="20"/>
  <c r="G273" i="20"/>
  <c r="H273" i="20" s="1"/>
  <c r="I273" i="20" s="1"/>
  <c r="F273" i="20"/>
  <c r="F1294" i="20"/>
  <c r="G1294" i="20"/>
  <c r="H1294" i="20" s="1"/>
  <c r="I1294" i="20" s="1"/>
  <c r="G271" i="20"/>
  <c r="F271" i="20"/>
  <c r="F1293" i="20"/>
  <c r="G1293" i="20"/>
  <c r="H1293" i="20" s="1"/>
  <c r="I1293" i="20" s="1"/>
  <c r="G1028" i="20"/>
  <c r="H1028" i="20" s="1"/>
  <c r="I1028" i="20" s="1"/>
  <c r="F1028" i="20"/>
  <c r="G1054" i="20"/>
  <c r="F1054" i="20"/>
  <c r="F1308" i="20"/>
  <c r="G1308" i="20"/>
  <c r="H1308" i="20" s="1"/>
  <c r="I1308" i="20" s="1"/>
  <c r="G281" i="20"/>
  <c r="F281" i="20"/>
  <c r="F1047" i="20"/>
  <c r="G1047" i="20"/>
  <c r="F1312" i="20"/>
  <c r="G1312" i="20"/>
  <c r="H1312" i="20" s="1"/>
  <c r="I1312" i="20" s="1"/>
  <c r="F1055" i="20"/>
  <c r="G1055" i="20"/>
  <c r="H1055" i="20" s="1"/>
  <c r="I1055" i="20" s="1"/>
  <c r="G535" i="20"/>
  <c r="H535" i="20" s="1"/>
  <c r="I535" i="20" s="1"/>
  <c r="F535" i="20"/>
  <c r="F291" i="20"/>
  <c r="G1303" i="20"/>
  <c r="F1303" i="20"/>
  <c r="G1234" i="20"/>
  <c r="F1234" i="20"/>
  <c r="G626" i="20"/>
  <c r="H626" i="20" s="1"/>
  <c r="I626" i="20" s="1"/>
  <c r="F626" i="20"/>
  <c r="G1186" i="20"/>
  <c r="F1186" i="20"/>
  <c r="F780" i="20"/>
  <c r="G780" i="20"/>
  <c r="H780" i="20" s="1"/>
  <c r="I780" i="20" s="1"/>
  <c r="G534" i="20"/>
  <c r="F534" i="20"/>
  <c r="O233" i="20"/>
  <c r="P233" i="20" s="1"/>
  <c r="O749" i="20"/>
  <c r="P749" i="20" s="1"/>
  <c r="O238" i="20"/>
  <c r="P238" i="20" s="1"/>
  <c r="O125" i="20"/>
  <c r="P125" i="20" s="1"/>
  <c r="O746" i="20"/>
  <c r="P746" i="20" s="1"/>
  <c r="O973" i="20"/>
  <c r="P973" i="20" s="1"/>
  <c r="O743" i="20"/>
  <c r="P743" i="20" s="1"/>
  <c r="O701" i="20"/>
  <c r="P701" i="20" s="1"/>
  <c r="O492" i="20"/>
  <c r="P492" i="20" s="1"/>
  <c r="H1169" i="20"/>
  <c r="I1169" i="20" s="1"/>
  <c r="H766" i="20"/>
  <c r="I766" i="20" s="1"/>
  <c r="H251" i="20"/>
  <c r="I251" i="20" s="1"/>
  <c r="H500" i="20"/>
  <c r="I500" i="20" s="1"/>
  <c r="H257" i="20"/>
  <c r="I257" i="20" s="1"/>
  <c r="H129" i="20"/>
  <c r="I129" i="20" s="1"/>
  <c r="H502" i="20"/>
  <c r="I502" i="20" s="1"/>
  <c r="H245" i="20"/>
  <c r="I245" i="20" s="1"/>
  <c r="D1331" i="20"/>
  <c r="D1235" i="20"/>
  <c r="D1107" i="20"/>
  <c r="D947" i="20"/>
  <c r="D819" i="20"/>
  <c r="D691" i="20"/>
  <c r="D595" i="20"/>
  <c r="D435" i="20"/>
  <c r="D339" i="20"/>
  <c r="D179" i="20"/>
  <c r="D1315" i="20"/>
  <c r="F1315" i="20" s="1"/>
  <c r="D1203" i="20"/>
  <c r="D1059" i="20"/>
  <c r="G1059" i="20" s="1"/>
  <c r="D931" i="20"/>
  <c r="D803" i="20"/>
  <c r="D675" i="20"/>
  <c r="D547" i="20"/>
  <c r="D419" i="20"/>
  <c r="D323" i="20"/>
  <c r="D131" i="20"/>
  <c r="D1299" i="20"/>
  <c r="D1139" i="20"/>
  <c r="D1043" i="20"/>
  <c r="D915" i="20"/>
  <c r="D787" i="20"/>
  <c r="D659" i="20"/>
  <c r="D531" i="20"/>
  <c r="G531" i="20" s="1"/>
  <c r="D403" i="20"/>
  <c r="D307" i="20"/>
  <c r="D99" i="20"/>
  <c r="D1267" i="20"/>
  <c r="D1219" i="20"/>
  <c r="D1011" i="20"/>
  <c r="D883" i="20"/>
  <c r="D755" i="20"/>
  <c r="D563" i="20"/>
  <c r="D499" i="20"/>
  <c r="D227" i="20"/>
  <c r="D275" i="20"/>
  <c r="G275" i="20" s="1"/>
  <c r="D147" i="20"/>
  <c r="D1251" i="20"/>
  <c r="D1091" i="20"/>
  <c r="D995" i="20"/>
  <c r="D867" i="20"/>
  <c r="D739" i="20"/>
  <c r="D643" i="20"/>
  <c r="D483" i="20"/>
  <c r="D211" i="20"/>
  <c r="D259" i="20"/>
  <c r="D115" i="20"/>
  <c r="D1363" i="20"/>
  <c r="D1187" i="20"/>
  <c r="D1075" i="20"/>
  <c r="D979" i="20"/>
  <c r="D851" i="20"/>
  <c r="D723" i="20"/>
  <c r="D627" i="20"/>
  <c r="D467" i="20"/>
  <c r="D371" i="20"/>
  <c r="D243" i="20"/>
  <c r="D1347" i="20"/>
  <c r="D835" i="20"/>
  <c r="D355" i="20"/>
  <c r="D1283" i="20"/>
  <c r="D771" i="20"/>
  <c r="D291" i="20"/>
  <c r="G291" i="20" s="1"/>
  <c r="H291" i="20" s="1"/>
  <c r="I291" i="20" s="1"/>
  <c r="D1171" i="20"/>
  <c r="D707" i="20"/>
  <c r="D195" i="20"/>
  <c r="D1155" i="20"/>
  <c r="D579" i="20"/>
  <c r="D163" i="20"/>
  <c r="D963" i="20"/>
  <c r="D451" i="20"/>
  <c r="D1027" i="20"/>
  <c r="D899" i="20"/>
  <c r="D515" i="20"/>
  <c r="D387" i="20"/>
  <c r="D611" i="20"/>
  <c r="D1123" i="20"/>
  <c r="G386" i="20"/>
  <c r="H386" i="20" s="1"/>
  <c r="I386" i="20" s="1"/>
  <c r="F386" i="20"/>
  <c r="F1266" i="20"/>
  <c r="G1266" i="20"/>
  <c r="G1010" i="20"/>
  <c r="F1010" i="20"/>
  <c r="H1268" i="20"/>
  <c r="I1268" i="20" s="1"/>
  <c r="H97" i="20"/>
  <c r="H763" i="20"/>
  <c r="I763" i="20" s="1"/>
  <c r="G526" i="20"/>
  <c r="F526" i="20"/>
  <c r="G1298" i="20"/>
  <c r="F1298" i="20"/>
  <c r="G779" i="20"/>
  <c r="H779" i="20" s="1"/>
  <c r="I779" i="20" s="1"/>
  <c r="F779" i="20"/>
  <c r="G1299" i="20"/>
  <c r="F1299" i="20"/>
  <c r="G517" i="20"/>
  <c r="F517" i="20"/>
  <c r="F269" i="20"/>
  <c r="G269" i="20"/>
  <c r="H269" i="20" s="1"/>
  <c r="I269" i="20" s="1"/>
  <c r="G1296" i="20"/>
  <c r="H1296" i="20" s="1"/>
  <c r="I1296" i="20" s="1"/>
  <c r="F1296" i="20"/>
  <c r="G266" i="20"/>
  <c r="F266" i="20"/>
  <c r="G1284" i="20"/>
  <c r="F1284" i="20"/>
  <c r="C1317" i="20"/>
  <c r="C1319" i="20"/>
  <c r="C1063" i="20"/>
  <c r="C1060" i="20"/>
  <c r="C809" i="20"/>
  <c r="C815" i="20"/>
  <c r="C558" i="20"/>
  <c r="C550" i="20"/>
  <c r="C294" i="20"/>
  <c r="C298" i="20"/>
  <c r="C1330" i="20"/>
  <c r="C1320" i="20"/>
  <c r="C1072" i="20"/>
  <c r="C1074" i="20"/>
  <c r="C818" i="20"/>
  <c r="C807" i="20"/>
  <c r="C560" i="20"/>
  <c r="C559" i="20"/>
  <c r="C303" i="20"/>
  <c r="C307" i="20"/>
  <c r="C1322" i="20"/>
  <c r="C1324" i="20"/>
  <c r="C1064" i="20"/>
  <c r="C1070" i="20"/>
  <c r="C811" i="20"/>
  <c r="C806" i="20"/>
  <c r="C549" i="20"/>
  <c r="C551" i="20"/>
  <c r="C304" i="20"/>
  <c r="C300" i="20"/>
  <c r="C1329" i="20"/>
  <c r="C1331" i="20"/>
  <c r="C1075" i="20"/>
  <c r="C1065" i="20"/>
  <c r="C816" i="20"/>
  <c r="C813" i="20"/>
  <c r="C562" i="20"/>
  <c r="C552" i="20"/>
  <c r="C301" i="20"/>
  <c r="C305" i="20"/>
  <c r="C1325" i="20"/>
  <c r="C1327" i="20"/>
  <c r="C1071" i="20"/>
  <c r="C1062" i="20"/>
  <c r="C808" i="20"/>
  <c r="C805" i="20"/>
  <c r="C554" i="20"/>
  <c r="C563" i="20"/>
  <c r="C293" i="20"/>
  <c r="C297" i="20"/>
  <c r="C1316" i="20"/>
  <c r="C817" i="20"/>
  <c r="C555" i="20"/>
  <c r="C299" i="20"/>
  <c r="C1323" i="20"/>
  <c r="C1328" i="20"/>
  <c r="C819" i="20"/>
  <c r="C557" i="20"/>
  <c r="C292" i="20"/>
  <c r="C1067" i="20"/>
  <c r="C812" i="20"/>
  <c r="C561" i="20"/>
  <c r="C302" i="20"/>
  <c r="C1068" i="20"/>
  <c r="C814" i="20"/>
  <c r="C548" i="20"/>
  <c r="C306" i="20"/>
  <c r="C1321" i="20"/>
  <c r="C1073" i="20"/>
  <c r="C804" i="20"/>
  <c r="C553" i="20"/>
  <c r="C1326" i="20"/>
  <c r="C1069" i="20"/>
  <c r="C810" i="20"/>
  <c r="C295" i="20"/>
  <c r="C1061" i="20"/>
  <c r="C1318" i="20"/>
  <c r="C1066" i="20"/>
  <c r="C556" i="20"/>
  <c r="C296" i="20"/>
  <c r="F80" i="20"/>
  <c r="F1052" i="20"/>
  <c r="G1052" i="20"/>
  <c r="H1052" i="20" s="1"/>
  <c r="I1052" i="20" s="1"/>
  <c r="G538" i="20"/>
  <c r="H538" i="20" s="1"/>
  <c r="I538" i="20" s="1"/>
  <c r="F538" i="20"/>
  <c r="F533" i="20"/>
  <c r="G533" i="20"/>
  <c r="F537" i="20"/>
  <c r="G537" i="20"/>
  <c r="H537" i="20" s="1"/>
  <c r="I537" i="20" s="1"/>
  <c r="F276" i="20"/>
  <c r="G276" i="20"/>
  <c r="H276" i="20" s="1"/>
  <c r="I276" i="20" s="1"/>
  <c r="G1301" i="20"/>
  <c r="H1301" i="20" s="1"/>
  <c r="I1301" i="20" s="1"/>
  <c r="F1301" i="20"/>
  <c r="F1049" i="20"/>
  <c r="G1049" i="20"/>
  <c r="F798" i="20"/>
  <c r="G798" i="20"/>
  <c r="H798" i="20" s="1"/>
  <c r="I798" i="20" s="1"/>
  <c r="G287" i="20"/>
  <c r="F287" i="20"/>
  <c r="G1313" i="20"/>
  <c r="H1313" i="20" s="1"/>
  <c r="I1313" i="20" s="1"/>
  <c r="F1313" i="20"/>
  <c r="F658" i="20"/>
  <c r="G658" i="20"/>
  <c r="F370" i="20"/>
  <c r="G370" i="20"/>
  <c r="H370" i="20" s="1"/>
  <c r="I370" i="20" s="1"/>
  <c r="F930" i="20"/>
  <c r="G930" i="20"/>
  <c r="H930" i="20" s="1"/>
  <c r="I930" i="20" s="1"/>
  <c r="G775" i="20"/>
  <c r="H775" i="20" s="1"/>
  <c r="I775" i="20" s="1"/>
  <c r="F775" i="20"/>
  <c r="F1053" i="20"/>
  <c r="G1053" i="20"/>
  <c r="H145" i="20"/>
  <c r="I145" i="20" s="1"/>
  <c r="H993" i="20"/>
  <c r="I993" i="20" s="1"/>
  <c r="H1249" i="20"/>
  <c r="I1249" i="20" s="1"/>
  <c r="H1022" i="20"/>
  <c r="I1022" i="20" s="1"/>
  <c r="H1025" i="20"/>
  <c r="I1025" i="20" s="1"/>
  <c r="H509" i="20"/>
  <c r="I509" i="20" s="1"/>
  <c r="G402" i="20"/>
  <c r="H402" i="20" s="1"/>
  <c r="I402" i="20" s="1"/>
  <c r="F402" i="20"/>
  <c r="G610" i="20"/>
  <c r="H610" i="20" s="1"/>
  <c r="I610" i="20" s="1"/>
  <c r="F610" i="20"/>
  <c r="F354" i="20"/>
  <c r="G354" i="20"/>
  <c r="H354" i="20" s="1"/>
  <c r="I354" i="20" s="1"/>
  <c r="G162" i="20"/>
  <c r="F162" i="20"/>
  <c r="F1154" i="20"/>
  <c r="G1154" i="20"/>
  <c r="G690" i="20"/>
  <c r="H690" i="20" s="1"/>
  <c r="I690" i="20" s="1"/>
  <c r="F690" i="20"/>
  <c r="G450" i="20"/>
  <c r="F450" i="20"/>
  <c r="H246" i="20"/>
  <c r="I246" i="20" s="1"/>
  <c r="G1043" i="20"/>
  <c r="H1043" i="20" s="1"/>
  <c r="I1043" i="20" s="1"/>
  <c r="F1043" i="20"/>
  <c r="F268" i="20"/>
  <c r="G268" i="20"/>
  <c r="H268" i="20" s="1"/>
  <c r="I268" i="20" s="1"/>
  <c r="G1029" i="20"/>
  <c r="F1029" i="20"/>
  <c r="F264" i="20"/>
  <c r="G264" i="20"/>
  <c r="G777" i="20"/>
  <c r="H777" i="20" s="1"/>
  <c r="I777" i="20" s="1"/>
  <c r="F777" i="20"/>
  <c r="G529" i="20"/>
  <c r="F529" i="20"/>
  <c r="G784" i="20"/>
  <c r="F784" i="20"/>
  <c r="F527" i="20"/>
  <c r="G527" i="20"/>
  <c r="G262" i="20"/>
  <c r="H262" i="20" s="1"/>
  <c r="I262" i="20" s="1"/>
  <c r="F262" i="20"/>
  <c r="F1297" i="20"/>
  <c r="G1297" i="20"/>
  <c r="H1297" i="20" s="1"/>
  <c r="I1297" i="20" s="1"/>
  <c r="G290" i="20"/>
  <c r="F290" i="20"/>
  <c r="G1306" i="20"/>
  <c r="H1306" i="20" s="1"/>
  <c r="I1306" i="20" s="1"/>
  <c r="F1306" i="20"/>
  <c r="G797" i="20"/>
  <c r="H797" i="20" s="1"/>
  <c r="I797" i="20" s="1"/>
  <c r="F797" i="20"/>
  <c r="F1057" i="20"/>
  <c r="G1057" i="20"/>
  <c r="H1057" i="20" s="1"/>
  <c r="I1057" i="20" s="1"/>
  <c r="G803" i="20"/>
  <c r="F803" i="20"/>
  <c r="G280" i="20"/>
  <c r="H280" i="20" s="1"/>
  <c r="I280" i="20" s="1"/>
  <c r="F280" i="20"/>
  <c r="F284" i="20"/>
  <c r="G284" i="20"/>
  <c r="G1311" i="20"/>
  <c r="F1311" i="20"/>
  <c r="G802" i="20"/>
  <c r="F802" i="20"/>
  <c r="F547" i="20"/>
  <c r="G547" i="20"/>
  <c r="G289" i="20"/>
  <c r="H289" i="20" s="1"/>
  <c r="I289" i="20" s="1"/>
  <c r="F289" i="20"/>
  <c r="O861" i="20"/>
  <c r="P861" i="20" s="1"/>
  <c r="H865" i="20"/>
  <c r="I865" i="20" s="1"/>
  <c r="H673" i="20"/>
  <c r="I673" i="20" s="1"/>
  <c r="H254" i="20"/>
  <c r="I254" i="20" s="1"/>
  <c r="H1024" i="20"/>
  <c r="I1024" i="20" s="1"/>
  <c r="H1217" i="20"/>
  <c r="I1217" i="20" s="1"/>
  <c r="G914" i="20"/>
  <c r="H914" i="20" s="1"/>
  <c r="I914" i="20" s="1"/>
  <c r="F914" i="20"/>
  <c r="F114" i="20"/>
  <c r="G114" i="20"/>
  <c r="G738" i="20"/>
  <c r="F738" i="20"/>
  <c r="G482" i="20"/>
  <c r="F482" i="20"/>
  <c r="F242" i="20"/>
  <c r="G242" i="20"/>
  <c r="G263" i="20"/>
  <c r="H263" i="20" s="1"/>
  <c r="I263" i="20" s="1"/>
  <c r="F263" i="20"/>
  <c r="G1286" i="20"/>
  <c r="F1286" i="20"/>
  <c r="F524" i="20"/>
  <c r="G524" i="20"/>
  <c r="H524" i="20" s="1"/>
  <c r="I524" i="20" s="1"/>
  <c r="F1288" i="20"/>
  <c r="G1288" i="20"/>
  <c r="H1288" i="20" s="1"/>
  <c r="I1288" i="20" s="1"/>
  <c r="G520" i="20"/>
  <c r="H520" i="20" s="1"/>
  <c r="I520" i="20" s="1"/>
  <c r="F520" i="20"/>
  <c r="F773" i="20"/>
  <c r="G773" i="20"/>
  <c r="H773" i="20" s="1"/>
  <c r="I773" i="20" s="1"/>
  <c r="F525" i="20"/>
  <c r="G525" i="20"/>
  <c r="H525" i="20" s="1"/>
  <c r="I525" i="20" s="1"/>
  <c r="F1039" i="20"/>
  <c r="G1039" i="20"/>
  <c r="H1039" i="20" s="1"/>
  <c r="I1039" i="20" s="1"/>
  <c r="G787" i="20"/>
  <c r="H787" i="20" s="1"/>
  <c r="I787" i="20" s="1"/>
  <c r="F787" i="20"/>
  <c r="G522" i="20"/>
  <c r="F522" i="20"/>
  <c r="F286" i="20"/>
  <c r="G286" i="20"/>
  <c r="H286" i="20" s="1"/>
  <c r="I286" i="20" s="1"/>
  <c r="F1304" i="20"/>
  <c r="G1304" i="20"/>
  <c r="H1304" i="20" s="1"/>
  <c r="I1304" i="20" s="1"/>
  <c r="G1300" i="20"/>
  <c r="H1300" i="20" s="1"/>
  <c r="I1300" i="20" s="1"/>
  <c r="F1300" i="20"/>
  <c r="G1310" i="20"/>
  <c r="F1310" i="20"/>
  <c r="G1056" i="20"/>
  <c r="F1056" i="20"/>
  <c r="F532" i="20"/>
  <c r="G532" i="20"/>
  <c r="H532" i="20" s="1"/>
  <c r="I532" i="20" s="1"/>
  <c r="G288" i="20"/>
  <c r="H288" i="20" s="1"/>
  <c r="I288" i="20" s="1"/>
  <c r="F288" i="20"/>
  <c r="G1305" i="20"/>
  <c r="F1305" i="20"/>
  <c r="G1051" i="20"/>
  <c r="F1051" i="20"/>
  <c r="F543" i="20"/>
  <c r="G543" i="20"/>
  <c r="H543" i="20" s="1"/>
  <c r="I543" i="20" s="1"/>
  <c r="N366" i="20"/>
  <c r="O366" i="20" s="1"/>
  <c r="P366" i="20" s="1"/>
  <c r="M366" i="20"/>
  <c r="N250" i="20"/>
  <c r="M250" i="20"/>
  <c r="N246" i="20"/>
  <c r="M246" i="20"/>
  <c r="N506" i="20"/>
  <c r="M506" i="20"/>
  <c r="N502" i="20"/>
  <c r="O502" i="20" s="1"/>
  <c r="P502" i="20" s="1"/>
  <c r="M502" i="20"/>
  <c r="N762" i="20"/>
  <c r="O762" i="20" s="1"/>
  <c r="P762" i="20" s="1"/>
  <c r="M762" i="20"/>
  <c r="N758" i="20"/>
  <c r="M758" i="20"/>
  <c r="N1022" i="20"/>
  <c r="M1022" i="20"/>
  <c r="N1020" i="20"/>
  <c r="O1020" i="20" s="1"/>
  <c r="P1020" i="20" s="1"/>
  <c r="M1020" i="20"/>
  <c r="O189" i="20"/>
  <c r="P189" i="20" s="1"/>
  <c r="O999" i="20"/>
  <c r="P999" i="20" s="1"/>
  <c r="O485" i="20"/>
  <c r="P485" i="20" s="1"/>
  <c r="O235" i="20"/>
  <c r="P235" i="20" s="1"/>
  <c r="M142" i="20"/>
  <c r="N142" i="20"/>
  <c r="O142" i="20" s="1"/>
  <c r="P142" i="20" s="1"/>
  <c r="M382" i="20"/>
  <c r="N382" i="20"/>
  <c r="N606" i="20"/>
  <c r="O606" i="20" s="1"/>
  <c r="P606" i="20" s="1"/>
  <c r="M606" i="20"/>
  <c r="N734" i="20"/>
  <c r="M734" i="20"/>
  <c r="O925" i="20"/>
  <c r="P925" i="20" s="1"/>
  <c r="N254" i="20"/>
  <c r="M254" i="20"/>
  <c r="N510" i="20"/>
  <c r="M510" i="20"/>
  <c r="N766" i="20"/>
  <c r="M766" i="20"/>
  <c r="N110" i="20"/>
  <c r="M110" i="20"/>
  <c r="N478" i="20"/>
  <c r="M478" i="20"/>
  <c r="M718" i="20"/>
  <c r="N718" i="20"/>
  <c r="O718" i="20" s="1"/>
  <c r="P718" i="20" s="1"/>
  <c r="N990" i="20"/>
  <c r="M990" i="20"/>
  <c r="N174" i="20"/>
  <c r="M174" i="20"/>
  <c r="N206" i="20"/>
  <c r="M206" i="20"/>
  <c r="M622" i="20"/>
  <c r="N622" i="20"/>
  <c r="O622" i="20" s="1"/>
  <c r="P622" i="20" s="1"/>
  <c r="N862" i="20"/>
  <c r="M862" i="20"/>
  <c r="N249" i="20"/>
  <c r="O249" i="20" s="1"/>
  <c r="P249" i="20" s="1"/>
  <c r="M249" i="20"/>
  <c r="N245" i="20"/>
  <c r="M245" i="20"/>
  <c r="N505" i="20"/>
  <c r="M505" i="20"/>
  <c r="N501" i="20"/>
  <c r="M501" i="20"/>
  <c r="N761" i="20"/>
  <c r="O761" i="20" s="1"/>
  <c r="P761" i="20" s="1"/>
  <c r="M761" i="20"/>
  <c r="N757" i="20"/>
  <c r="M757" i="20"/>
  <c r="N1013" i="20"/>
  <c r="M1013" i="20"/>
  <c r="N1015" i="20"/>
  <c r="M1015" i="20"/>
  <c r="O957" i="20"/>
  <c r="P957" i="20" s="1"/>
  <c r="O173" i="20"/>
  <c r="P173" i="20" s="1"/>
  <c r="O997" i="20"/>
  <c r="P997" i="20" s="1"/>
  <c r="O489" i="20"/>
  <c r="P489" i="20" s="1"/>
  <c r="O1000" i="20"/>
  <c r="P1000" i="20" s="1"/>
  <c r="O461" i="20"/>
  <c r="P461" i="20" s="1"/>
  <c r="N190" i="20"/>
  <c r="M190" i="20"/>
  <c r="N222" i="20"/>
  <c r="O222" i="20" s="1"/>
  <c r="P222" i="20" s="1"/>
  <c r="M222" i="20"/>
  <c r="M398" i="20"/>
  <c r="N398" i="20"/>
  <c r="O398" i="20" s="1"/>
  <c r="P398" i="20" s="1"/>
  <c r="N654" i="20"/>
  <c r="M654" i="20"/>
  <c r="N878" i="20"/>
  <c r="M878" i="20"/>
  <c r="O747" i="20"/>
  <c r="P747" i="20" s="1"/>
  <c r="O232" i="20"/>
  <c r="P232" i="20" s="1"/>
  <c r="N253" i="20"/>
  <c r="M253" i="20"/>
  <c r="N509" i="20"/>
  <c r="M509" i="20"/>
  <c r="N765" i="20"/>
  <c r="M765" i="20"/>
  <c r="N1017" i="20"/>
  <c r="O1017" i="20" s="1"/>
  <c r="P1017" i="20" s="1"/>
  <c r="M1017" i="20"/>
  <c r="N1019" i="20"/>
  <c r="M1019" i="20"/>
  <c r="P93" i="20"/>
  <c r="M94" i="20"/>
  <c r="N94" i="20"/>
  <c r="N414" i="20"/>
  <c r="M414" i="20"/>
  <c r="N670" i="20"/>
  <c r="M670" i="20"/>
  <c r="N926" i="20"/>
  <c r="O926" i="20" s="1"/>
  <c r="P926" i="20" s="1"/>
  <c r="M926" i="20"/>
  <c r="N248" i="20"/>
  <c r="O248" i="20" s="1"/>
  <c r="P248" i="20" s="1"/>
  <c r="M248" i="20"/>
  <c r="N244" i="20"/>
  <c r="M244" i="20"/>
  <c r="N504" i="20"/>
  <c r="M504" i="20"/>
  <c r="N500" i="20"/>
  <c r="M500" i="20"/>
  <c r="N760" i="20"/>
  <c r="O760" i="20" s="1"/>
  <c r="P760" i="20" s="1"/>
  <c r="M760" i="20"/>
  <c r="N756" i="20"/>
  <c r="M756" i="20"/>
  <c r="N1021" i="20"/>
  <c r="M1021" i="20"/>
  <c r="N1023" i="20"/>
  <c r="L1115" i="20"/>
  <c r="M1114" i="20"/>
  <c r="N1114" i="20"/>
  <c r="O1114" i="20" s="1"/>
  <c r="P1114" i="20" s="1"/>
  <c r="O669" i="20"/>
  <c r="P669" i="20" s="1"/>
  <c r="O877" i="20"/>
  <c r="P877" i="20" s="1"/>
  <c r="O741" i="20"/>
  <c r="P741" i="20" s="1"/>
  <c r="O234" i="20"/>
  <c r="P234" i="20" s="1"/>
  <c r="O893" i="20"/>
  <c r="P893" i="20" s="1"/>
  <c r="O1002" i="20"/>
  <c r="P1002" i="20" s="1"/>
  <c r="M126" i="20"/>
  <c r="N126" i="20"/>
  <c r="O126" i="20" s="1"/>
  <c r="P126" i="20" s="1"/>
  <c r="N430" i="20"/>
  <c r="O430" i="20" s="1"/>
  <c r="P430" i="20" s="1"/>
  <c r="M430" i="20"/>
  <c r="N686" i="20"/>
  <c r="M686" i="20"/>
  <c r="N942" i="20"/>
  <c r="M942" i="20"/>
  <c r="O996" i="20"/>
  <c r="P996" i="20" s="1"/>
  <c r="J1299" i="20"/>
  <c r="J1295" i="20"/>
  <c r="J1291" i="20"/>
  <c r="J1287" i="20"/>
  <c r="J1296" i="20"/>
  <c r="J1292" i="20"/>
  <c r="J1288" i="20"/>
  <c r="J1284" i="20"/>
  <c r="J1297" i="20"/>
  <c r="J1293" i="20"/>
  <c r="J1289" i="20"/>
  <c r="J1285" i="20"/>
  <c r="J1298" i="20"/>
  <c r="J1294" i="20"/>
  <c r="J1290" i="20"/>
  <c r="J1286" i="20"/>
  <c r="J1043" i="20"/>
  <c r="J1039" i="20"/>
  <c r="J1035" i="20"/>
  <c r="J1031" i="20"/>
  <c r="J1040" i="20"/>
  <c r="J1036" i="20"/>
  <c r="J1032" i="20"/>
  <c r="J1028" i="20"/>
  <c r="J1041" i="20"/>
  <c r="J1037" i="20"/>
  <c r="J1033" i="20"/>
  <c r="J1029" i="20"/>
  <c r="J1042" i="20"/>
  <c r="J1038" i="20"/>
  <c r="J1034" i="20"/>
  <c r="J1030" i="20"/>
  <c r="J780" i="20"/>
  <c r="J772" i="20"/>
  <c r="J781" i="20"/>
  <c r="J773" i="20"/>
  <c r="J782" i="20"/>
  <c r="J774" i="20"/>
  <c r="J783" i="20"/>
  <c r="J775" i="20"/>
  <c r="J784" i="20"/>
  <c r="J776" i="20"/>
  <c r="J785" i="20"/>
  <c r="J777" i="20"/>
  <c r="J786" i="20"/>
  <c r="J778" i="20"/>
  <c r="J787" i="20"/>
  <c r="J779" i="20"/>
  <c r="J524" i="20"/>
  <c r="J516" i="20"/>
  <c r="J525" i="20"/>
  <c r="J517" i="20"/>
  <c r="J526" i="20"/>
  <c r="J518" i="20"/>
  <c r="J527" i="20"/>
  <c r="J519" i="20"/>
  <c r="J528" i="20"/>
  <c r="J520" i="20"/>
  <c r="J529" i="20"/>
  <c r="J521" i="20"/>
  <c r="J530" i="20"/>
  <c r="J522" i="20"/>
  <c r="J531" i="20"/>
  <c r="J523" i="20"/>
  <c r="J268" i="20"/>
  <c r="J260" i="20"/>
  <c r="J269" i="20"/>
  <c r="J261" i="20"/>
  <c r="J270" i="20"/>
  <c r="J262" i="20"/>
  <c r="J271" i="20"/>
  <c r="J263" i="20"/>
  <c r="J272" i="20"/>
  <c r="J264" i="20"/>
  <c r="J273" i="20"/>
  <c r="J265" i="20"/>
  <c r="J274" i="20"/>
  <c r="J266" i="20"/>
  <c r="J275" i="20"/>
  <c r="J267" i="20"/>
  <c r="M78" i="20"/>
  <c r="N252" i="20"/>
  <c r="O252" i="20" s="1"/>
  <c r="P252" i="20" s="1"/>
  <c r="M252" i="20"/>
  <c r="N508" i="20"/>
  <c r="M508" i="20"/>
  <c r="N764" i="20"/>
  <c r="M764" i="20"/>
  <c r="M158" i="20"/>
  <c r="N158" i="20"/>
  <c r="O158" i="20" s="1"/>
  <c r="P158" i="20" s="1"/>
  <c r="N446" i="20"/>
  <c r="O446" i="20" s="1"/>
  <c r="P446" i="20" s="1"/>
  <c r="M446" i="20"/>
  <c r="M702" i="20"/>
  <c r="N702" i="20"/>
  <c r="M910" i="20"/>
  <c r="N910" i="20"/>
  <c r="N958" i="20"/>
  <c r="M958" i="20"/>
  <c r="N251" i="20"/>
  <c r="O251" i="20" s="1"/>
  <c r="P251" i="20" s="1"/>
  <c r="M251" i="20"/>
  <c r="M247" i="20"/>
  <c r="N247" i="20"/>
  <c r="N507" i="20"/>
  <c r="M507" i="20"/>
  <c r="M503" i="20"/>
  <c r="N503" i="20"/>
  <c r="N763" i="20"/>
  <c r="O763" i="20" s="1"/>
  <c r="P763" i="20" s="1"/>
  <c r="M763" i="20"/>
  <c r="M759" i="20"/>
  <c r="N759" i="20"/>
  <c r="N1014" i="20"/>
  <c r="M1014" i="20"/>
  <c r="N1012" i="20"/>
  <c r="M1012" i="20"/>
  <c r="O429" i="20"/>
  <c r="P429" i="20" s="1"/>
  <c r="O745" i="20"/>
  <c r="P745" i="20" s="1"/>
  <c r="O621" i="20"/>
  <c r="P621" i="20" s="1"/>
  <c r="O605" i="20"/>
  <c r="P605" i="20" s="1"/>
  <c r="K1359" i="20"/>
  <c r="K1343" i="20"/>
  <c r="K1327" i="20"/>
  <c r="K1311" i="20"/>
  <c r="K1263" i="20"/>
  <c r="K1247" i="20"/>
  <c r="K1295" i="20"/>
  <c r="K1279" i="20"/>
  <c r="K1231" i="20"/>
  <c r="K1215" i="20"/>
  <c r="K1199" i="20"/>
  <c r="K1183" i="20"/>
  <c r="K1167" i="20"/>
  <c r="K1151" i="20"/>
  <c r="K1135" i="20"/>
  <c r="K1119" i="20"/>
  <c r="K1103" i="20"/>
  <c r="K1087" i="20"/>
  <c r="K1071" i="20"/>
  <c r="K1055" i="20"/>
  <c r="K1023" i="20"/>
  <c r="M1023" i="20" s="1"/>
  <c r="K959" i="20"/>
  <c r="K943" i="20"/>
  <c r="K927" i="20"/>
  <c r="K911" i="20"/>
  <c r="K1039" i="20"/>
  <c r="K1007" i="20"/>
  <c r="K991" i="20"/>
  <c r="K975" i="20"/>
  <c r="K879" i="20"/>
  <c r="K863" i="20"/>
  <c r="K847" i="20"/>
  <c r="K831" i="20"/>
  <c r="K895" i="20"/>
  <c r="K815" i="20"/>
  <c r="K799" i="20"/>
  <c r="K783" i="20"/>
  <c r="K767" i="20"/>
  <c r="M767" i="20" s="1"/>
  <c r="K751" i="20"/>
  <c r="K735" i="20"/>
  <c r="K703" i="20"/>
  <c r="K687" i="20"/>
  <c r="K671" i="20"/>
  <c r="K655" i="20"/>
  <c r="K639" i="20"/>
  <c r="K719" i="20"/>
  <c r="K623" i="20"/>
  <c r="K607" i="20"/>
  <c r="K591" i="20"/>
  <c r="K575" i="20"/>
  <c r="K543" i="20"/>
  <c r="K527" i="20"/>
  <c r="K511" i="20"/>
  <c r="M511" i="20" s="1"/>
  <c r="K495" i="20"/>
  <c r="K559" i="20"/>
  <c r="K479" i="20"/>
  <c r="K447" i="20"/>
  <c r="K431" i="20"/>
  <c r="K415" i="20"/>
  <c r="K399" i="20"/>
  <c r="K463" i="20"/>
  <c r="K383" i="20"/>
  <c r="K335" i="20"/>
  <c r="K319" i="20"/>
  <c r="K303" i="20"/>
  <c r="K287" i="20"/>
  <c r="K271" i="20"/>
  <c r="K255" i="20"/>
  <c r="M255" i="20" s="1"/>
  <c r="K239" i="20"/>
  <c r="K223" i="20"/>
  <c r="K207" i="20"/>
  <c r="K367" i="20"/>
  <c r="K351" i="20"/>
  <c r="K143" i="20"/>
  <c r="K111" i="20"/>
  <c r="K191" i="20"/>
  <c r="K175" i="20"/>
  <c r="K159" i="20"/>
  <c r="K127" i="20"/>
  <c r="K95" i="20"/>
  <c r="N78" i="20"/>
  <c r="N350" i="20"/>
  <c r="M350" i="20"/>
  <c r="N462" i="20"/>
  <c r="M462" i="20"/>
  <c r="N638" i="20"/>
  <c r="O638" i="20" s="1"/>
  <c r="P638" i="20" s="1"/>
  <c r="M638" i="20"/>
  <c r="N894" i="20"/>
  <c r="O894" i="20" s="1"/>
  <c r="P894" i="20" s="1"/>
  <c r="M894" i="20"/>
  <c r="N974" i="20"/>
  <c r="M974" i="20"/>
  <c r="O998" i="20"/>
  <c r="P998" i="20" s="1"/>
  <c r="O491" i="20"/>
  <c r="P491" i="20" s="1"/>
  <c r="N255" i="20"/>
  <c r="N511" i="20"/>
  <c r="N1018" i="20"/>
  <c r="M1018" i="20"/>
  <c r="N1016" i="20"/>
  <c r="M1016" i="20"/>
  <c r="G1066" i="20" l="1"/>
  <c r="H1066" i="20" s="1"/>
  <c r="I1066" i="20" s="1"/>
  <c r="F1066" i="20"/>
  <c r="G805" i="20"/>
  <c r="F805" i="20"/>
  <c r="F371" i="20"/>
  <c r="G371" i="20"/>
  <c r="G1315" i="20"/>
  <c r="H1315" i="20" s="1"/>
  <c r="I1315" i="20" s="1"/>
  <c r="O764" i="20"/>
  <c r="P764" i="20" s="1"/>
  <c r="O942" i="20"/>
  <c r="P942" i="20" s="1"/>
  <c r="O654" i="20"/>
  <c r="P654" i="20" s="1"/>
  <c r="O1013" i="20"/>
  <c r="P1013" i="20" s="1"/>
  <c r="O505" i="20"/>
  <c r="P505" i="20" s="1"/>
  <c r="H1051" i="20"/>
  <c r="I1051" i="20" s="1"/>
  <c r="H1056" i="20"/>
  <c r="I1056" i="20" s="1"/>
  <c r="H482" i="20"/>
  <c r="I482" i="20" s="1"/>
  <c r="H547" i="20"/>
  <c r="I547" i="20" s="1"/>
  <c r="H527" i="20"/>
  <c r="I527" i="20" s="1"/>
  <c r="H264" i="20"/>
  <c r="I264" i="20" s="1"/>
  <c r="H162" i="20"/>
  <c r="I162" i="20" s="1"/>
  <c r="G1318" i="20"/>
  <c r="H1318" i="20" s="1"/>
  <c r="I1318" i="20" s="1"/>
  <c r="F1318" i="20"/>
  <c r="G1073" i="20"/>
  <c r="H1073" i="20" s="1"/>
  <c r="I1073" i="20" s="1"/>
  <c r="F1073" i="20"/>
  <c r="F812" i="20"/>
  <c r="G812" i="20"/>
  <c r="H812" i="20" s="1"/>
  <c r="I812" i="20" s="1"/>
  <c r="F555" i="20"/>
  <c r="G555" i="20"/>
  <c r="H555" i="20" s="1"/>
  <c r="I555" i="20" s="1"/>
  <c r="G808" i="20"/>
  <c r="H808" i="20" s="1"/>
  <c r="I808" i="20" s="1"/>
  <c r="F808" i="20"/>
  <c r="F562" i="20"/>
  <c r="G562" i="20"/>
  <c r="H562" i="20" s="1"/>
  <c r="I562" i="20" s="1"/>
  <c r="G304" i="20"/>
  <c r="F304" i="20"/>
  <c r="G1322" i="20"/>
  <c r="F1322" i="20"/>
  <c r="G1072" i="20"/>
  <c r="H1072" i="20" s="1"/>
  <c r="I1072" i="20" s="1"/>
  <c r="F1072" i="20"/>
  <c r="G809" i="20"/>
  <c r="H809" i="20" s="1"/>
  <c r="I809" i="20" s="1"/>
  <c r="F809" i="20"/>
  <c r="H266" i="20"/>
  <c r="I266" i="20" s="1"/>
  <c r="H517" i="20"/>
  <c r="I517" i="20" s="1"/>
  <c r="H526" i="20"/>
  <c r="I526" i="20" s="1"/>
  <c r="F451" i="20"/>
  <c r="G451" i="20"/>
  <c r="H451" i="20" s="1"/>
  <c r="I451" i="20" s="1"/>
  <c r="F467" i="20"/>
  <c r="G467" i="20"/>
  <c r="H467" i="20" s="1"/>
  <c r="I467" i="20" s="1"/>
  <c r="F115" i="20"/>
  <c r="G115" i="20"/>
  <c r="G883" i="20"/>
  <c r="H883" i="20" s="1"/>
  <c r="I883" i="20" s="1"/>
  <c r="F883" i="20"/>
  <c r="G659" i="20"/>
  <c r="F659" i="20"/>
  <c r="F419" i="20"/>
  <c r="G419" i="20"/>
  <c r="H419" i="20" s="1"/>
  <c r="I419" i="20" s="1"/>
  <c r="G179" i="20"/>
  <c r="H179" i="20" s="1"/>
  <c r="I179" i="20" s="1"/>
  <c r="F179" i="20"/>
  <c r="G1235" i="20"/>
  <c r="H1235" i="20" s="1"/>
  <c r="I1235" i="20" s="1"/>
  <c r="F1235" i="20"/>
  <c r="H1303" i="20"/>
  <c r="I1303" i="20" s="1"/>
  <c r="H271" i="20"/>
  <c r="I271" i="20" s="1"/>
  <c r="H1292" i="20"/>
  <c r="I1292" i="20" s="1"/>
  <c r="H536" i="20"/>
  <c r="I536" i="20" s="1"/>
  <c r="H774" i="20"/>
  <c r="I774" i="20" s="1"/>
  <c r="H1290" i="20"/>
  <c r="I1290" i="20" s="1"/>
  <c r="H516" i="20"/>
  <c r="I516" i="20" s="1"/>
  <c r="H1122" i="20"/>
  <c r="I1122" i="20" s="1"/>
  <c r="H1048" i="20"/>
  <c r="I1048" i="20" s="1"/>
  <c r="H1036" i="20"/>
  <c r="I1036" i="20" s="1"/>
  <c r="H978" i="20"/>
  <c r="I978" i="20" s="1"/>
  <c r="G561" i="20"/>
  <c r="H561" i="20" s="1"/>
  <c r="I561" i="20" s="1"/>
  <c r="F561" i="20"/>
  <c r="G552" i="20"/>
  <c r="H552" i="20" s="1"/>
  <c r="I552" i="20" s="1"/>
  <c r="F552" i="20"/>
  <c r="G815" i="20"/>
  <c r="F815" i="20"/>
  <c r="F995" i="20"/>
  <c r="G995" i="20"/>
  <c r="H995" i="20" s="1"/>
  <c r="I995" i="20" s="1"/>
  <c r="G1061" i="20"/>
  <c r="H1061" i="20" s="1"/>
  <c r="I1061" i="20" s="1"/>
  <c r="F1061" i="20"/>
  <c r="G1321" i="20"/>
  <c r="H1321" i="20" s="1"/>
  <c r="I1321" i="20" s="1"/>
  <c r="F1321" i="20"/>
  <c r="G1067" i="20"/>
  <c r="F1067" i="20"/>
  <c r="G817" i="20"/>
  <c r="F817" i="20"/>
  <c r="G1062" i="20"/>
  <c r="H1062" i="20" s="1"/>
  <c r="I1062" i="20" s="1"/>
  <c r="F1062" i="20"/>
  <c r="F813" i="20"/>
  <c r="G813" i="20"/>
  <c r="F551" i="20"/>
  <c r="G551" i="20"/>
  <c r="H551" i="20" s="1"/>
  <c r="I551" i="20" s="1"/>
  <c r="G307" i="20"/>
  <c r="F307" i="20"/>
  <c r="G1320" i="20"/>
  <c r="H1320" i="20" s="1"/>
  <c r="I1320" i="20" s="1"/>
  <c r="F1320" i="20"/>
  <c r="G1060" i="20"/>
  <c r="H1060" i="20" s="1"/>
  <c r="I1060" i="20" s="1"/>
  <c r="F1060" i="20"/>
  <c r="F531" i="20"/>
  <c r="H531" i="20" s="1"/>
  <c r="I531" i="20" s="1"/>
  <c r="F963" i="20"/>
  <c r="G963" i="20"/>
  <c r="G771" i="20"/>
  <c r="F771" i="20"/>
  <c r="G627" i="20"/>
  <c r="F627" i="20"/>
  <c r="G259" i="20"/>
  <c r="F259" i="20"/>
  <c r="G1251" i="20"/>
  <c r="H1251" i="20" s="1"/>
  <c r="I1251" i="20" s="1"/>
  <c r="F1251" i="20"/>
  <c r="G1011" i="20"/>
  <c r="F1011" i="20"/>
  <c r="F1059" i="20"/>
  <c r="H1059" i="20" s="1"/>
  <c r="I1059" i="20" s="1"/>
  <c r="F1324" i="20"/>
  <c r="G1324" i="20"/>
  <c r="O508" i="20"/>
  <c r="P508" i="20" s="1"/>
  <c r="O686" i="20"/>
  <c r="P686" i="20" s="1"/>
  <c r="O253" i="20"/>
  <c r="P253" i="20" s="1"/>
  <c r="O206" i="20"/>
  <c r="P206" i="20" s="1"/>
  <c r="O478" i="20"/>
  <c r="P478" i="20" s="1"/>
  <c r="H1305" i="20"/>
  <c r="I1305" i="20" s="1"/>
  <c r="H1310" i="20"/>
  <c r="I1310" i="20" s="1"/>
  <c r="H522" i="20"/>
  <c r="I522" i="20" s="1"/>
  <c r="H1286" i="20"/>
  <c r="I1286" i="20" s="1"/>
  <c r="H738" i="20"/>
  <c r="I738" i="20" s="1"/>
  <c r="H450" i="20"/>
  <c r="I450" i="20" s="1"/>
  <c r="G295" i="20"/>
  <c r="H295" i="20" s="1"/>
  <c r="I295" i="20" s="1"/>
  <c r="F295" i="20"/>
  <c r="G306" i="20"/>
  <c r="F306" i="20"/>
  <c r="G292" i="20"/>
  <c r="F292" i="20"/>
  <c r="F1316" i="20"/>
  <c r="G1316" i="20"/>
  <c r="G1071" i="20"/>
  <c r="H1071" i="20" s="1"/>
  <c r="I1071" i="20" s="1"/>
  <c r="F1071" i="20"/>
  <c r="G816" i="20"/>
  <c r="F816" i="20"/>
  <c r="F549" i="20"/>
  <c r="G549" i="20"/>
  <c r="H549" i="20" s="1"/>
  <c r="I549" i="20" s="1"/>
  <c r="F303" i="20"/>
  <c r="G303" i="20"/>
  <c r="G1330" i="20"/>
  <c r="H1330" i="20" s="1"/>
  <c r="I1330" i="20" s="1"/>
  <c r="F1330" i="20"/>
  <c r="F1063" i="20"/>
  <c r="G1063" i="20"/>
  <c r="H1063" i="20" s="1"/>
  <c r="I1063" i="20" s="1"/>
  <c r="H1299" i="20"/>
  <c r="I1299" i="20" s="1"/>
  <c r="I97" i="20"/>
  <c r="G1123" i="20"/>
  <c r="F1123" i="20"/>
  <c r="G163" i="20"/>
  <c r="H163" i="20" s="1"/>
  <c r="I163" i="20" s="1"/>
  <c r="F163" i="20"/>
  <c r="G1283" i="20"/>
  <c r="H1283" i="20" s="1"/>
  <c r="I1283" i="20" s="1"/>
  <c r="F1283" i="20"/>
  <c r="F723" i="20"/>
  <c r="G723" i="20"/>
  <c r="H723" i="20" s="1"/>
  <c r="I723" i="20" s="1"/>
  <c r="G211" i="20"/>
  <c r="F211" i="20"/>
  <c r="F147" i="20"/>
  <c r="G147" i="20"/>
  <c r="G1219" i="20"/>
  <c r="H1219" i="20" s="1"/>
  <c r="I1219" i="20" s="1"/>
  <c r="F1219" i="20"/>
  <c r="F915" i="20"/>
  <c r="G915" i="20"/>
  <c r="H915" i="20" s="1"/>
  <c r="I915" i="20" s="1"/>
  <c r="G675" i="20"/>
  <c r="H675" i="20" s="1"/>
  <c r="I675" i="20" s="1"/>
  <c r="F675" i="20"/>
  <c r="G435" i="20"/>
  <c r="H435" i="20" s="1"/>
  <c r="I435" i="20" s="1"/>
  <c r="F435" i="20"/>
  <c r="H1186" i="20"/>
  <c r="I1186" i="20" s="1"/>
  <c r="H1054" i="20"/>
  <c r="I1054" i="20" s="1"/>
  <c r="H1250" i="20"/>
  <c r="I1250" i="20" s="1"/>
  <c r="H278" i="20"/>
  <c r="I278" i="20" s="1"/>
  <c r="H1041" i="20"/>
  <c r="I1041" i="20" s="1"/>
  <c r="H265" i="20"/>
  <c r="I265" i="20" s="1"/>
  <c r="H1291" i="20"/>
  <c r="I1291" i="20" s="1"/>
  <c r="H98" i="20"/>
  <c r="I98" i="20" s="1"/>
  <c r="H898" i="20"/>
  <c r="I898" i="20" s="1"/>
  <c r="F299" i="20"/>
  <c r="G299" i="20"/>
  <c r="F300" i="20"/>
  <c r="G300" i="20"/>
  <c r="G1074" i="20"/>
  <c r="F1074" i="20"/>
  <c r="F1171" i="20"/>
  <c r="G1171" i="20"/>
  <c r="H1171" i="20" s="1"/>
  <c r="I1171" i="20" s="1"/>
  <c r="G755" i="20"/>
  <c r="H755" i="20" s="1"/>
  <c r="I755" i="20" s="1"/>
  <c r="F755" i="20"/>
  <c r="O1016" i="20"/>
  <c r="P1016" i="20" s="1"/>
  <c r="O462" i="20"/>
  <c r="P462" i="20" s="1"/>
  <c r="O1021" i="20"/>
  <c r="P1021" i="20" s="1"/>
  <c r="O504" i="20"/>
  <c r="P504" i="20" s="1"/>
  <c r="O670" i="20"/>
  <c r="P670" i="20" s="1"/>
  <c r="O1022" i="20"/>
  <c r="P1022" i="20" s="1"/>
  <c r="H114" i="20"/>
  <c r="I114" i="20" s="1"/>
  <c r="H802" i="20"/>
  <c r="I802" i="20" s="1"/>
  <c r="H803" i="20"/>
  <c r="I803" i="20" s="1"/>
  <c r="H290" i="20"/>
  <c r="I290" i="20" s="1"/>
  <c r="H784" i="20"/>
  <c r="I784" i="20" s="1"/>
  <c r="H1029" i="20"/>
  <c r="I1029" i="20" s="1"/>
  <c r="H287" i="20"/>
  <c r="I287" i="20" s="1"/>
  <c r="G810" i="20"/>
  <c r="H810" i="20" s="1"/>
  <c r="I810" i="20" s="1"/>
  <c r="F810" i="20"/>
  <c r="G548" i="20"/>
  <c r="F548" i="20"/>
  <c r="F557" i="20"/>
  <c r="G557" i="20"/>
  <c r="H557" i="20" s="1"/>
  <c r="I557" i="20" s="1"/>
  <c r="G297" i="20"/>
  <c r="H297" i="20" s="1"/>
  <c r="I297" i="20" s="1"/>
  <c r="F297" i="20"/>
  <c r="G1327" i="20"/>
  <c r="H1327" i="20" s="1"/>
  <c r="I1327" i="20" s="1"/>
  <c r="F1327" i="20"/>
  <c r="G1065" i="20"/>
  <c r="F1065" i="20"/>
  <c r="G806" i="20"/>
  <c r="F806" i="20"/>
  <c r="F559" i="20"/>
  <c r="G559" i="20"/>
  <c r="G298" i="20"/>
  <c r="H298" i="20" s="1"/>
  <c r="I298" i="20" s="1"/>
  <c r="F298" i="20"/>
  <c r="G1319" i="20"/>
  <c r="F1319" i="20"/>
  <c r="G611" i="20"/>
  <c r="H611" i="20" s="1"/>
  <c r="I611" i="20" s="1"/>
  <c r="F611" i="20"/>
  <c r="F355" i="20"/>
  <c r="G355" i="20"/>
  <c r="F483" i="20"/>
  <c r="G483" i="20"/>
  <c r="G1267" i="20"/>
  <c r="F1267" i="20"/>
  <c r="H1047" i="20"/>
  <c r="I1047" i="20" s="1"/>
  <c r="H1035" i="20"/>
  <c r="I1035" i="20" s="1"/>
  <c r="H1218" i="20"/>
  <c r="I1218" i="20" s="1"/>
  <c r="H882" i="20"/>
  <c r="I882" i="20" s="1"/>
  <c r="H540" i="20"/>
  <c r="I540" i="20" s="1"/>
  <c r="H146" i="20"/>
  <c r="I146" i="20" s="1"/>
  <c r="H1050" i="20"/>
  <c r="I1050" i="20" s="1"/>
  <c r="H528" i="20"/>
  <c r="I528" i="20" s="1"/>
  <c r="H794" i="20"/>
  <c r="I794" i="20" s="1"/>
  <c r="H1285" i="20"/>
  <c r="I1285" i="20" s="1"/>
  <c r="H642" i="20"/>
  <c r="I642" i="20" s="1"/>
  <c r="H788" i="20"/>
  <c r="I788" i="20" s="1"/>
  <c r="H796" i="20"/>
  <c r="I796" i="20" s="1"/>
  <c r="H1032" i="20"/>
  <c r="I1032" i="20" s="1"/>
  <c r="H272" i="20"/>
  <c r="I272" i="20" s="1"/>
  <c r="C1338" i="20"/>
  <c r="C1344" i="20"/>
  <c r="C1080" i="20"/>
  <c r="C1086" i="20"/>
  <c r="C829" i="20"/>
  <c r="C822" i="20"/>
  <c r="C564" i="20"/>
  <c r="C576" i="20"/>
  <c r="C320" i="20"/>
  <c r="C316" i="20"/>
  <c r="C1334" i="20"/>
  <c r="C1332" i="20"/>
  <c r="C1076" i="20"/>
  <c r="C1090" i="20"/>
  <c r="C824" i="20"/>
  <c r="C823" i="20"/>
  <c r="C573" i="20"/>
  <c r="C568" i="20"/>
  <c r="C312" i="20"/>
  <c r="C308" i="20"/>
  <c r="C1345" i="20"/>
  <c r="C1347" i="20"/>
  <c r="C1091" i="20"/>
  <c r="C1089" i="20"/>
  <c r="C830" i="20"/>
  <c r="C828" i="20"/>
  <c r="C578" i="20"/>
  <c r="C565" i="20"/>
  <c r="C317" i="20"/>
  <c r="C321" i="20"/>
  <c r="C1337" i="20"/>
  <c r="C1339" i="20"/>
  <c r="C1083" i="20"/>
  <c r="C1081" i="20"/>
  <c r="C832" i="20"/>
  <c r="C826" i="20"/>
  <c r="C579" i="20"/>
  <c r="C566" i="20"/>
  <c r="C318" i="20"/>
  <c r="C322" i="20"/>
  <c r="C1333" i="20"/>
  <c r="C1335" i="20"/>
  <c r="C1079" i="20"/>
  <c r="C1077" i="20"/>
  <c r="C833" i="20"/>
  <c r="C827" i="20"/>
  <c r="C570" i="20"/>
  <c r="C575" i="20"/>
  <c r="C310" i="20"/>
  <c r="C314" i="20"/>
  <c r="C1346" i="20"/>
  <c r="C1336" i="20"/>
  <c r="C1088" i="20"/>
  <c r="C1078" i="20"/>
  <c r="C834" i="20"/>
  <c r="C820" i="20"/>
  <c r="C571" i="20"/>
  <c r="C567" i="20"/>
  <c r="C319" i="20"/>
  <c r="C323" i="20"/>
  <c r="C1341" i="20"/>
  <c r="C831" i="20"/>
  <c r="C309" i="20"/>
  <c r="C1342" i="20"/>
  <c r="C835" i="20"/>
  <c r="C311" i="20"/>
  <c r="C1343" i="20"/>
  <c r="C825" i="20"/>
  <c r="C313" i="20"/>
  <c r="C1340" i="20"/>
  <c r="C821" i="20"/>
  <c r="C315" i="20"/>
  <c r="C1085" i="20"/>
  <c r="C574" i="20"/>
  <c r="C569" i="20"/>
  <c r="C572" i="20"/>
  <c r="C1087" i="20"/>
  <c r="C1084" i="20"/>
  <c r="C1082" i="20"/>
  <c r="C577" i="20"/>
  <c r="F81" i="20"/>
  <c r="G1069" i="20"/>
  <c r="H1069" i="20" s="1"/>
  <c r="I1069" i="20" s="1"/>
  <c r="F1069" i="20"/>
  <c r="G814" i="20"/>
  <c r="H814" i="20" s="1"/>
  <c r="I814" i="20" s="1"/>
  <c r="F814" i="20"/>
  <c r="F819" i="20"/>
  <c r="G819" i="20"/>
  <c r="G293" i="20"/>
  <c r="F293" i="20"/>
  <c r="F1325" i="20"/>
  <c r="G1325" i="20"/>
  <c r="F1075" i="20"/>
  <c r="G1075" i="20"/>
  <c r="G811" i="20"/>
  <c r="H811" i="20" s="1"/>
  <c r="I811" i="20" s="1"/>
  <c r="F811" i="20"/>
  <c r="G560" i="20"/>
  <c r="F560" i="20"/>
  <c r="G294" i="20"/>
  <c r="H294" i="20" s="1"/>
  <c r="I294" i="20" s="1"/>
  <c r="F294" i="20"/>
  <c r="G1317" i="20"/>
  <c r="H1317" i="20" s="1"/>
  <c r="I1317" i="20" s="1"/>
  <c r="F1317" i="20"/>
  <c r="G387" i="20"/>
  <c r="H387" i="20" s="1"/>
  <c r="I387" i="20" s="1"/>
  <c r="F387" i="20"/>
  <c r="G1155" i="20"/>
  <c r="F1155" i="20"/>
  <c r="G979" i="20"/>
  <c r="H979" i="20" s="1"/>
  <c r="I979" i="20" s="1"/>
  <c r="F979" i="20"/>
  <c r="F643" i="20"/>
  <c r="G643" i="20"/>
  <c r="G227" i="20"/>
  <c r="H227" i="20" s="1"/>
  <c r="I227" i="20" s="1"/>
  <c r="F227" i="20"/>
  <c r="G99" i="20"/>
  <c r="F99" i="20"/>
  <c r="G1139" i="20"/>
  <c r="H1139" i="20" s="1"/>
  <c r="I1139" i="20" s="1"/>
  <c r="F1139" i="20"/>
  <c r="F931" i="20"/>
  <c r="G931" i="20"/>
  <c r="F691" i="20"/>
  <c r="G691" i="20"/>
  <c r="F275" i="20"/>
  <c r="H275" i="20" s="1"/>
  <c r="I275" i="20" s="1"/>
  <c r="O1018" i="20"/>
  <c r="P1018" i="20" s="1"/>
  <c r="O756" i="20"/>
  <c r="P756" i="20" s="1"/>
  <c r="O244" i="20"/>
  <c r="P244" i="20" s="1"/>
  <c r="O414" i="20"/>
  <c r="P414" i="20" s="1"/>
  <c r="O734" i="20"/>
  <c r="P734" i="20" s="1"/>
  <c r="O758" i="20"/>
  <c r="P758" i="20" s="1"/>
  <c r="O246" i="20"/>
  <c r="P246" i="20" s="1"/>
  <c r="H242" i="20"/>
  <c r="I242" i="20" s="1"/>
  <c r="H1311" i="20"/>
  <c r="I1311" i="20" s="1"/>
  <c r="H529" i="20"/>
  <c r="I529" i="20" s="1"/>
  <c r="H1154" i="20"/>
  <c r="I1154" i="20" s="1"/>
  <c r="G296" i="20"/>
  <c r="H296" i="20" s="1"/>
  <c r="I296" i="20" s="1"/>
  <c r="F296" i="20"/>
  <c r="F1326" i="20"/>
  <c r="G1326" i="20"/>
  <c r="F1068" i="20"/>
  <c r="G1068" i="20"/>
  <c r="H1068" i="20" s="1"/>
  <c r="I1068" i="20" s="1"/>
  <c r="G1328" i="20"/>
  <c r="H1328" i="20" s="1"/>
  <c r="I1328" i="20" s="1"/>
  <c r="F1328" i="20"/>
  <c r="F563" i="20"/>
  <c r="G563" i="20"/>
  <c r="G305" i="20"/>
  <c r="H305" i="20" s="1"/>
  <c r="I305" i="20" s="1"/>
  <c r="F305" i="20"/>
  <c r="F1331" i="20"/>
  <c r="G1331" i="20"/>
  <c r="H1331" i="20" s="1"/>
  <c r="I1331" i="20" s="1"/>
  <c r="G1070" i="20"/>
  <c r="H1070" i="20" s="1"/>
  <c r="I1070" i="20" s="1"/>
  <c r="F1070" i="20"/>
  <c r="G807" i="20"/>
  <c r="H807" i="20" s="1"/>
  <c r="I807" i="20" s="1"/>
  <c r="F807" i="20"/>
  <c r="G550" i="20"/>
  <c r="H550" i="20" s="1"/>
  <c r="I550" i="20" s="1"/>
  <c r="F550" i="20"/>
  <c r="H1010" i="20"/>
  <c r="I1010" i="20" s="1"/>
  <c r="G515" i="20"/>
  <c r="F515" i="20"/>
  <c r="F195" i="20"/>
  <c r="G195" i="20"/>
  <c r="H195" i="20" s="1"/>
  <c r="I195" i="20" s="1"/>
  <c r="G739" i="20"/>
  <c r="F739" i="20"/>
  <c r="G499" i="20"/>
  <c r="H499" i="20" s="1"/>
  <c r="I499" i="20" s="1"/>
  <c r="F499" i="20"/>
  <c r="H785" i="20"/>
  <c r="I785" i="20" s="1"/>
  <c r="H1045" i="20"/>
  <c r="I1045" i="20" s="1"/>
  <c r="H786" i="20"/>
  <c r="I786" i="20" s="1"/>
  <c r="H274" i="20"/>
  <c r="I274" i="20" s="1"/>
  <c r="G804" i="20"/>
  <c r="H804" i="20" s="1"/>
  <c r="I804" i="20" s="1"/>
  <c r="F804" i="20"/>
  <c r="G1027" i="20"/>
  <c r="F1027" i="20"/>
  <c r="N767" i="20"/>
  <c r="O767" i="20" s="1"/>
  <c r="P767" i="20" s="1"/>
  <c r="O1012" i="20"/>
  <c r="P1012" i="20" s="1"/>
  <c r="O94" i="20"/>
  <c r="P94" i="20" s="1"/>
  <c r="O765" i="20"/>
  <c r="P765" i="20" s="1"/>
  <c r="O878" i="20"/>
  <c r="P878" i="20" s="1"/>
  <c r="O190" i="20"/>
  <c r="P190" i="20" s="1"/>
  <c r="O862" i="20"/>
  <c r="P862" i="20" s="1"/>
  <c r="O990" i="20"/>
  <c r="P990" i="20" s="1"/>
  <c r="H284" i="20"/>
  <c r="I284" i="20" s="1"/>
  <c r="H1053" i="20"/>
  <c r="I1053" i="20" s="1"/>
  <c r="H658" i="20"/>
  <c r="I658" i="20" s="1"/>
  <c r="H1049" i="20"/>
  <c r="I1049" i="20" s="1"/>
  <c r="H533" i="20"/>
  <c r="I533" i="20" s="1"/>
  <c r="F556" i="20"/>
  <c r="G556" i="20"/>
  <c r="F553" i="20"/>
  <c r="G553" i="20"/>
  <c r="H553" i="20" s="1"/>
  <c r="I553" i="20" s="1"/>
  <c r="G302" i="20"/>
  <c r="F302" i="20"/>
  <c r="G1323" i="20"/>
  <c r="F1323" i="20"/>
  <c r="F554" i="20"/>
  <c r="G554" i="20"/>
  <c r="F301" i="20"/>
  <c r="G301" i="20"/>
  <c r="H301" i="20" s="1"/>
  <c r="I301" i="20" s="1"/>
  <c r="G1329" i="20"/>
  <c r="F1329" i="20"/>
  <c r="F1064" i="20"/>
  <c r="G1064" i="20"/>
  <c r="H1064" i="20" s="1"/>
  <c r="I1064" i="20" s="1"/>
  <c r="F818" i="20"/>
  <c r="G818" i="20"/>
  <c r="G558" i="20"/>
  <c r="F558" i="20"/>
  <c r="H1284" i="20"/>
  <c r="I1284" i="20" s="1"/>
  <c r="H1298" i="20"/>
  <c r="I1298" i="20" s="1"/>
  <c r="H1266" i="20"/>
  <c r="I1266" i="20" s="1"/>
  <c r="G899" i="20"/>
  <c r="H899" i="20" s="1"/>
  <c r="I899" i="20" s="1"/>
  <c r="F899" i="20"/>
  <c r="F707" i="20"/>
  <c r="G707" i="20"/>
  <c r="H707" i="20" s="1"/>
  <c r="I707" i="20" s="1"/>
  <c r="G243" i="20"/>
  <c r="H243" i="20" s="1"/>
  <c r="I243" i="20" s="1"/>
  <c r="F243" i="20"/>
  <c r="F1187" i="20"/>
  <c r="G1187" i="20"/>
  <c r="G867" i="20"/>
  <c r="H867" i="20" s="1"/>
  <c r="I867" i="20" s="1"/>
  <c r="F867" i="20"/>
  <c r="G403" i="20"/>
  <c r="F403" i="20"/>
  <c r="G131" i="20"/>
  <c r="H131" i="20" s="1"/>
  <c r="F131" i="20"/>
  <c r="F1203" i="20"/>
  <c r="G1203" i="20"/>
  <c r="G947" i="20"/>
  <c r="H947" i="20" s="1"/>
  <c r="I947" i="20" s="1"/>
  <c r="F947" i="20"/>
  <c r="H534" i="20"/>
  <c r="I534" i="20" s="1"/>
  <c r="H1234" i="20"/>
  <c r="I1234" i="20" s="1"/>
  <c r="H281" i="20"/>
  <c r="I281" i="20" s="1"/>
  <c r="H521" i="20"/>
  <c r="I521" i="20" s="1"/>
  <c r="H539" i="20"/>
  <c r="I539" i="20" s="1"/>
  <c r="H1314" i="20"/>
  <c r="I1314" i="20" s="1"/>
  <c r="H1040" i="20"/>
  <c r="I1040" i="20" s="1"/>
  <c r="H267" i="20"/>
  <c r="I267" i="20" s="1"/>
  <c r="H1202" i="20"/>
  <c r="I1202" i="20" s="1"/>
  <c r="H210" i="20"/>
  <c r="I210" i="20" s="1"/>
  <c r="H1307" i="20"/>
  <c r="I1307" i="20" s="1"/>
  <c r="H541" i="20"/>
  <c r="I541" i="20" s="1"/>
  <c r="M783" i="20"/>
  <c r="N783" i="20"/>
  <c r="O350" i="20"/>
  <c r="P350" i="20" s="1"/>
  <c r="N143" i="20"/>
  <c r="M143" i="20"/>
  <c r="N431" i="20"/>
  <c r="M431" i="20"/>
  <c r="N687" i="20"/>
  <c r="M687" i="20"/>
  <c r="N895" i="20"/>
  <c r="O895" i="20" s="1"/>
  <c r="P895" i="20" s="1"/>
  <c r="M895" i="20"/>
  <c r="O507" i="20"/>
  <c r="P507" i="20" s="1"/>
  <c r="O958" i="20"/>
  <c r="P958" i="20" s="1"/>
  <c r="N266" i="20"/>
  <c r="M266" i="20"/>
  <c r="N262" i="20"/>
  <c r="M262" i="20"/>
  <c r="N522" i="20"/>
  <c r="O522" i="20" s="1"/>
  <c r="P522" i="20" s="1"/>
  <c r="M522" i="20"/>
  <c r="N518" i="20"/>
  <c r="M518" i="20"/>
  <c r="N778" i="20"/>
  <c r="M778" i="20"/>
  <c r="N774" i="20"/>
  <c r="M774" i="20"/>
  <c r="N1038" i="20"/>
  <c r="O1038" i="20" s="1"/>
  <c r="P1038" i="20" s="1"/>
  <c r="M1038" i="20"/>
  <c r="N1036" i="20"/>
  <c r="M1036" i="20"/>
  <c r="O1023" i="20"/>
  <c r="P1023" i="20" s="1"/>
  <c r="O500" i="20"/>
  <c r="P500" i="20" s="1"/>
  <c r="O1019" i="20"/>
  <c r="P1019" i="20" s="1"/>
  <c r="O509" i="20"/>
  <c r="P509" i="20" s="1"/>
  <c r="O1015" i="20"/>
  <c r="P1015" i="20" s="1"/>
  <c r="O501" i="20"/>
  <c r="P501" i="20" s="1"/>
  <c r="O174" i="20"/>
  <c r="P174" i="20" s="1"/>
  <c r="O110" i="20"/>
  <c r="P110" i="20" s="1"/>
  <c r="M111" i="20"/>
  <c r="N111" i="20"/>
  <c r="M527" i="20"/>
  <c r="N527" i="20"/>
  <c r="O974" i="20"/>
  <c r="P974" i="20" s="1"/>
  <c r="O1014" i="20"/>
  <c r="P1014" i="20" s="1"/>
  <c r="K1344" i="20"/>
  <c r="K1312" i="20"/>
  <c r="K1296" i="20"/>
  <c r="K1360" i="20"/>
  <c r="K1328" i="20"/>
  <c r="K1280" i="20"/>
  <c r="K1264" i="20"/>
  <c r="K1232" i="20"/>
  <c r="K1216" i="20"/>
  <c r="K1248" i="20"/>
  <c r="K1200" i="20"/>
  <c r="K1184" i="20"/>
  <c r="K1168" i="20"/>
  <c r="K1152" i="20"/>
  <c r="K1136" i="20"/>
  <c r="K1120" i="20"/>
  <c r="K1104" i="20"/>
  <c r="K1088" i="20"/>
  <c r="K1072" i="20"/>
  <c r="K1040" i="20"/>
  <c r="N1040" i="20" s="1"/>
  <c r="K1024" i="20"/>
  <c r="K1008" i="20"/>
  <c r="K1056" i="20"/>
  <c r="K992" i="20"/>
  <c r="K960" i="20"/>
  <c r="K944" i="20"/>
  <c r="K928" i="20"/>
  <c r="K912" i="20"/>
  <c r="K976" i="20"/>
  <c r="K880" i="20"/>
  <c r="K864" i="20"/>
  <c r="K848" i="20"/>
  <c r="K832" i="20"/>
  <c r="K896" i="20"/>
  <c r="K816" i="20"/>
  <c r="K800" i="20"/>
  <c r="K784" i="20"/>
  <c r="K768" i="20"/>
  <c r="K752" i="20"/>
  <c r="K736" i="20"/>
  <c r="K720" i="20"/>
  <c r="K704" i="20"/>
  <c r="K688" i="20"/>
  <c r="K672" i="20"/>
  <c r="K656" i="20"/>
  <c r="K640" i="20"/>
  <c r="K624" i="20"/>
  <c r="K608" i="20"/>
  <c r="K592" i="20"/>
  <c r="K576" i="20"/>
  <c r="K560" i="20"/>
  <c r="K544" i="20"/>
  <c r="K528" i="20"/>
  <c r="K512" i="20"/>
  <c r="K496" i="20"/>
  <c r="K480" i="20"/>
  <c r="K464" i="20"/>
  <c r="K448" i="20"/>
  <c r="K432" i="20"/>
  <c r="K416" i="20"/>
  <c r="K400" i="20"/>
  <c r="K368" i="20"/>
  <c r="K352" i="20"/>
  <c r="K336" i="20"/>
  <c r="K320" i="20"/>
  <c r="K304" i="20"/>
  <c r="K288" i="20"/>
  <c r="K272" i="20"/>
  <c r="K256" i="20"/>
  <c r="K240" i="20"/>
  <c r="K224" i="20"/>
  <c r="K384" i="20"/>
  <c r="K144" i="20"/>
  <c r="K112" i="20"/>
  <c r="K208" i="20"/>
  <c r="K160" i="20"/>
  <c r="K128" i="20"/>
  <c r="K96" i="20"/>
  <c r="K192" i="20"/>
  <c r="K176" i="20"/>
  <c r="N79" i="20"/>
  <c r="N351" i="20"/>
  <c r="O351" i="20" s="1"/>
  <c r="P351" i="20" s="1"/>
  <c r="M351" i="20"/>
  <c r="N447" i="20"/>
  <c r="M447" i="20"/>
  <c r="M703" i="20"/>
  <c r="N703" i="20"/>
  <c r="N911" i="20"/>
  <c r="M911" i="20"/>
  <c r="O759" i="20"/>
  <c r="P759" i="20" s="1"/>
  <c r="O247" i="20"/>
  <c r="P247" i="20" s="1"/>
  <c r="O910" i="20"/>
  <c r="P910" i="20" s="1"/>
  <c r="N270" i="20"/>
  <c r="O270" i="20" s="1"/>
  <c r="P270" i="20" s="1"/>
  <c r="M270" i="20"/>
  <c r="N526" i="20"/>
  <c r="M526" i="20"/>
  <c r="N782" i="20"/>
  <c r="O782" i="20" s="1"/>
  <c r="P782" i="20" s="1"/>
  <c r="M782" i="20"/>
  <c r="M1040" i="20"/>
  <c r="O250" i="20"/>
  <c r="P250" i="20" s="1"/>
  <c r="M95" i="20"/>
  <c r="N95" i="20"/>
  <c r="N367" i="20"/>
  <c r="M367" i="20"/>
  <c r="M479" i="20"/>
  <c r="N479" i="20"/>
  <c r="N607" i="20"/>
  <c r="M607" i="20"/>
  <c r="M735" i="20"/>
  <c r="N735" i="20"/>
  <c r="N927" i="20"/>
  <c r="M927" i="20"/>
  <c r="N265" i="20"/>
  <c r="O265" i="20" s="1"/>
  <c r="P265" i="20" s="1"/>
  <c r="M265" i="20"/>
  <c r="N261" i="20"/>
  <c r="M261" i="20"/>
  <c r="N521" i="20"/>
  <c r="M521" i="20"/>
  <c r="N517" i="20"/>
  <c r="M517" i="20"/>
  <c r="N777" i="20"/>
  <c r="O777" i="20" s="1"/>
  <c r="P777" i="20" s="1"/>
  <c r="M777" i="20"/>
  <c r="N773" i="20"/>
  <c r="M773" i="20"/>
  <c r="N1029" i="20"/>
  <c r="M1029" i="20"/>
  <c r="N1031" i="20"/>
  <c r="M1031" i="20"/>
  <c r="L1116" i="20"/>
  <c r="N1115" i="20"/>
  <c r="M1115" i="20"/>
  <c r="O766" i="20"/>
  <c r="P766" i="20" s="1"/>
  <c r="O254" i="20"/>
  <c r="P254" i="20" s="1"/>
  <c r="M1007" i="20"/>
  <c r="N1007" i="20"/>
  <c r="M271" i="20"/>
  <c r="N271" i="20"/>
  <c r="N1034" i="20"/>
  <c r="M1034" i="20"/>
  <c r="O511" i="20"/>
  <c r="P511" i="20" s="1"/>
  <c r="N127" i="20"/>
  <c r="M127" i="20"/>
  <c r="M207" i="20"/>
  <c r="N207" i="20"/>
  <c r="M623" i="20"/>
  <c r="N623" i="20"/>
  <c r="M751" i="20"/>
  <c r="N751" i="20"/>
  <c r="N863" i="20"/>
  <c r="M863" i="20"/>
  <c r="N943" i="20"/>
  <c r="M943" i="20"/>
  <c r="O702" i="20"/>
  <c r="P702" i="20" s="1"/>
  <c r="N269" i="20"/>
  <c r="M269" i="20"/>
  <c r="N525" i="20"/>
  <c r="O525" i="20" s="1"/>
  <c r="P525" i="20" s="1"/>
  <c r="M525" i="20"/>
  <c r="N781" i="20"/>
  <c r="O781" i="20" s="1"/>
  <c r="P781" i="20" s="1"/>
  <c r="M781" i="20"/>
  <c r="N1033" i="20"/>
  <c r="O1033" i="20" s="1"/>
  <c r="P1033" i="20" s="1"/>
  <c r="M1033" i="20"/>
  <c r="N1035" i="20"/>
  <c r="M1035" i="20"/>
  <c r="O255" i="20"/>
  <c r="P255" i="20" s="1"/>
  <c r="M671" i="20"/>
  <c r="N671" i="20"/>
  <c r="O671" i="20" s="1"/>
  <c r="P671" i="20" s="1"/>
  <c r="N1032" i="20"/>
  <c r="M1032" i="20"/>
  <c r="N159" i="20"/>
  <c r="M159" i="20"/>
  <c r="N383" i="20"/>
  <c r="M383" i="20"/>
  <c r="N719" i="20"/>
  <c r="M719" i="20"/>
  <c r="N959" i="20"/>
  <c r="M959" i="20"/>
  <c r="N264" i="20"/>
  <c r="O264" i="20" s="1"/>
  <c r="P264" i="20" s="1"/>
  <c r="M264" i="20"/>
  <c r="N260" i="20"/>
  <c r="M260" i="20"/>
  <c r="N520" i="20"/>
  <c r="M520" i="20"/>
  <c r="N516" i="20"/>
  <c r="M516" i="20"/>
  <c r="N776" i="20"/>
  <c r="O776" i="20" s="1"/>
  <c r="P776" i="20" s="1"/>
  <c r="M776" i="20"/>
  <c r="N772" i="20"/>
  <c r="M772" i="20"/>
  <c r="N1037" i="20"/>
  <c r="M1037" i="20"/>
  <c r="N1039" i="20"/>
  <c r="M1039" i="20"/>
  <c r="O757" i="20"/>
  <c r="P757" i="20" s="1"/>
  <c r="O245" i="20"/>
  <c r="P245" i="20" s="1"/>
  <c r="N415" i="20"/>
  <c r="M415" i="20"/>
  <c r="M223" i="20"/>
  <c r="N223" i="20"/>
  <c r="O223" i="20" s="1"/>
  <c r="P223" i="20" s="1"/>
  <c r="M495" i="20"/>
  <c r="N495" i="20"/>
  <c r="N879" i="20"/>
  <c r="M879" i="20"/>
  <c r="N175" i="20"/>
  <c r="M175" i="20"/>
  <c r="M239" i="20"/>
  <c r="N239" i="20"/>
  <c r="O239" i="20" s="1"/>
  <c r="P239" i="20" s="1"/>
  <c r="N463" i="20"/>
  <c r="M463" i="20"/>
  <c r="M639" i="20"/>
  <c r="N639" i="20"/>
  <c r="N975" i="20"/>
  <c r="M975" i="20"/>
  <c r="O503" i="20"/>
  <c r="P503" i="20" s="1"/>
  <c r="J1315" i="20"/>
  <c r="J1311" i="20"/>
  <c r="J1307" i="20"/>
  <c r="J1303" i="20"/>
  <c r="J1312" i="20"/>
  <c r="J1308" i="20"/>
  <c r="J1304" i="20"/>
  <c r="J1300" i="20"/>
  <c r="J1313" i="20"/>
  <c r="J1309" i="20"/>
  <c r="J1305" i="20"/>
  <c r="J1301" i="20"/>
  <c r="J1314" i="20"/>
  <c r="J1310" i="20"/>
  <c r="J1306" i="20"/>
  <c r="J1302" i="20"/>
  <c r="J1056" i="20"/>
  <c r="J1055" i="20"/>
  <c r="J1051" i="20"/>
  <c r="J1047" i="20"/>
  <c r="J1058" i="20"/>
  <c r="J1052" i="20"/>
  <c r="J1048" i="20"/>
  <c r="J1044" i="20"/>
  <c r="J1053" i="20"/>
  <c r="J1049" i="20"/>
  <c r="J1045" i="20"/>
  <c r="J1059" i="20"/>
  <c r="J1057" i="20"/>
  <c r="J1054" i="20"/>
  <c r="J1050" i="20"/>
  <c r="J1046" i="20"/>
  <c r="J800" i="20"/>
  <c r="J802" i="20"/>
  <c r="J794" i="20"/>
  <c r="J796" i="20"/>
  <c r="J798" i="20"/>
  <c r="J788" i="20"/>
  <c r="J789" i="20"/>
  <c r="J797" i="20"/>
  <c r="J795" i="20"/>
  <c r="J790" i="20"/>
  <c r="J799" i="20"/>
  <c r="J791" i="20"/>
  <c r="J801" i="20"/>
  <c r="J792" i="20"/>
  <c r="J803" i="20"/>
  <c r="J793" i="20"/>
  <c r="J540" i="20"/>
  <c r="J532" i="20"/>
  <c r="J541" i="20"/>
  <c r="J533" i="20"/>
  <c r="J542" i="20"/>
  <c r="J534" i="20"/>
  <c r="J543" i="20"/>
  <c r="J535" i="20"/>
  <c r="J544" i="20"/>
  <c r="J536" i="20"/>
  <c r="J545" i="20"/>
  <c r="J537" i="20"/>
  <c r="J546" i="20"/>
  <c r="J538" i="20"/>
  <c r="J547" i="20"/>
  <c r="J539" i="20"/>
  <c r="J284" i="20"/>
  <c r="J276" i="20"/>
  <c r="J285" i="20"/>
  <c r="J277" i="20"/>
  <c r="J286" i="20"/>
  <c r="J278" i="20"/>
  <c r="J287" i="20"/>
  <c r="J279" i="20"/>
  <c r="J288" i="20"/>
  <c r="J280" i="20"/>
  <c r="J289" i="20"/>
  <c r="J281" i="20"/>
  <c r="J290" i="20"/>
  <c r="J282" i="20"/>
  <c r="J291" i="20"/>
  <c r="J283" i="20"/>
  <c r="M79" i="20"/>
  <c r="N272" i="20"/>
  <c r="M272" i="20"/>
  <c r="N268" i="20"/>
  <c r="M268" i="20"/>
  <c r="N528" i="20"/>
  <c r="M528" i="20"/>
  <c r="N524" i="20"/>
  <c r="M524" i="20"/>
  <c r="N784" i="20"/>
  <c r="M784" i="20"/>
  <c r="N780" i="20"/>
  <c r="M780" i="20"/>
  <c r="O506" i="20"/>
  <c r="P506" i="20" s="1"/>
  <c r="N191" i="20"/>
  <c r="O191" i="20" s="1"/>
  <c r="P191" i="20" s="1"/>
  <c r="M191" i="20"/>
  <c r="N399" i="20"/>
  <c r="O399" i="20" s="1"/>
  <c r="P399" i="20" s="1"/>
  <c r="M399" i="20"/>
  <c r="M655" i="20"/>
  <c r="N655" i="20"/>
  <c r="M991" i="20"/>
  <c r="N991" i="20"/>
  <c r="N267" i="20"/>
  <c r="O267" i="20" s="1"/>
  <c r="P267" i="20" s="1"/>
  <c r="M267" i="20"/>
  <c r="M263" i="20"/>
  <c r="N263" i="20"/>
  <c r="N523" i="20"/>
  <c r="M523" i="20"/>
  <c r="M519" i="20"/>
  <c r="N519" i="20"/>
  <c r="N779" i="20"/>
  <c r="O779" i="20" s="1"/>
  <c r="P779" i="20" s="1"/>
  <c r="M779" i="20"/>
  <c r="M775" i="20"/>
  <c r="N775" i="20"/>
  <c r="N1030" i="20"/>
  <c r="M1030" i="20"/>
  <c r="N1028" i="20"/>
  <c r="O1028" i="20" s="1"/>
  <c r="P1028" i="20" s="1"/>
  <c r="M1028" i="20"/>
  <c r="O510" i="20"/>
  <c r="P510" i="20" s="1"/>
  <c r="O382" i="20"/>
  <c r="P382" i="20" s="1"/>
  <c r="O415" i="20" l="1"/>
  <c r="P415" i="20" s="1"/>
  <c r="O1037" i="20"/>
  <c r="P1037" i="20" s="1"/>
  <c r="O520" i="20"/>
  <c r="P520" i="20" s="1"/>
  <c r="O719" i="20"/>
  <c r="P719" i="20" s="1"/>
  <c r="O863" i="20"/>
  <c r="P863" i="20" s="1"/>
  <c r="O127" i="20"/>
  <c r="P127" i="20" s="1"/>
  <c r="O1029" i="20"/>
  <c r="P1029" i="20" s="1"/>
  <c r="O521" i="20"/>
  <c r="P521" i="20" s="1"/>
  <c r="O778" i="20"/>
  <c r="P778" i="20" s="1"/>
  <c r="O266" i="20"/>
  <c r="P266" i="20" s="1"/>
  <c r="O431" i="20"/>
  <c r="P431" i="20" s="1"/>
  <c r="H1329" i="20"/>
  <c r="I1329" i="20" s="1"/>
  <c r="H302" i="20"/>
  <c r="I302" i="20" s="1"/>
  <c r="H1325" i="20"/>
  <c r="I1325" i="20" s="1"/>
  <c r="F569" i="20"/>
  <c r="G569" i="20"/>
  <c r="H569" i="20" s="1"/>
  <c r="I569" i="20" s="1"/>
  <c r="G1343" i="20"/>
  <c r="H1343" i="20" s="1"/>
  <c r="I1343" i="20" s="1"/>
  <c r="F1343" i="20"/>
  <c r="F319" i="20"/>
  <c r="G319" i="20"/>
  <c r="G1346" i="20"/>
  <c r="H1346" i="20" s="1"/>
  <c r="I1346" i="20" s="1"/>
  <c r="F1346" i="20"/>
  <c r="G1079" i="20"/>
  <c r="F1079" i="20"/>
  <c r="F832" i="20"/>
  <c r="G832" i="20"/>
  <c r="G578" i="20"/>
  <c r="H578" i="20" s="1"/>
  <c r="I578" i="20" s="1"/>
  <c r="F578" i="20"/>
  <c r="F312" i="20"/>
  <c r="G312" i="20"/>
  <c r="F1334" i="20"/>
  <c r="G1334" i="20"/>
  <c r="H1334" i="20" s="1"/>
  <c r="I1334" i="20" s="1"/>
  <c r="F1080" i="20"/>
  <c r="G1080" i="20"/>
  <c r="H1074" i="20"/>
  <c r="I1074" i="20" s="1"/>
  <c r="H1067" i="20"/>
  <c r="I1067" i="20" s="1"/>
  <c r="H815" i="20"/>
  <c r="I815" i="20" s="1"/>
  <c r="H659" i="20"/>
  <c r="I659" i="20" s="1"/>
  <c r="H805" i="20"/>
  <c r="I805" i="20" s="1"/>
  <c r="G825" i="20"/>
  <c r="H825" i="20" s="1"/>
  <c r="I825" i="20" s="1"/>
  <c r="F825" i="20"/>
  <c r="F1077" i="20"/>
  <c r="G1077" i="20"/>
  <c r="H1077" i="20" s="1"/>
  <c r="I1077" i="20" s="1"/>
  <c r="F1332" i="20"/>
  <c r="G1332" i="20"/>
  <c r="H1332" i="20" s="1"/>
  <c r="I1332" i="20" s="1"/>
  <c r="I131" i="20"/>
  <c r="F574" i="20"/>
  <c r="G574" i="20"/>
  <c r="G311" i="20"/>
  <c r="F311" i="20"/>
  <c r="G567" i="20"/>
  <c r="F567" i="20"/>
  <c r="F314" i="20"/>
  <c r="G314" i="20"/>
  <c r="H314" i="20" s="1"/>
  <c r="I314" i="20" s="1"/>
  <c r="F1335" i="20"/>
  <c r="G1335" i="20"/>
  <c r="G1081" i="20"/>
  <c r="F1081" i="20"/>
  <c r="G828" i="20"/>
  <c r="F828" i="20"/>
  <c r="F568" i="20"/>
  <c r="G568" i="20"/>
  <c r="H568" i="20" s="1"/>
  <c r="I568" i="20" s="1"/>
  <c r="G316" i="20"/>
  <c r="H316" i="20" s="1"/>
  <c r="I316" i="20" s="1"/>
  <c r="F316" i="20"/>
  <c r="G1344" i="20"/>
  <c r="F1344" i="20"/>
  <c r="H806" i="20"/>
  <c r="I806" i="20" s="1"/>
  <c r="H300" i="20"/>
  <c r="I300" i="20" s="1"/>
  <c r="H211" i="20"/>
  <c r="I211" i="20" s="1"/>
  <c r="H1123" i="20"/>
  <c r="I1123" i="20" s="1"/>
  <c r="H292" i="20"/>
  <c r="I292" i="20" s="1"/>
  <c r="H1324" i="20"/>
  <c r="I1324" i="20" s="1"/>
  <c r="H259" i="20"/>
  <c r="I259" i="20" s="1"/>
  <c r="H813" i="20"/>
  <c r="I813" i="20" s="1"/>
  <c r="H1322" i="20"/>
  <c r="I1322" i="20" s="1"/>
  <c r="G323" i="20"/>
  <c r="H323" i="20" s="1"/>
  <c r="I323" i="20" s="1"/>
  <c r="F323" i="20"/>
  <c r="G826" i="20"/>
  <c r="F826" i="20"/>
  <c r="G1086" i="20"/>
  <c r="H1086" i="20" s="1"/>
  <c r="I1086" i="20" s="1"/>
  <c r="F1086" i="20"/>
  <c r="O772" i="20"/>
  <c r="P772" i="20" s="1"/>
  <c r="O260" i="20"/>
  <c r="P260" i="20" s="1"/>
  <c r="O773" i="20"/>
  <c r="P773" i="20" s="1"/>
  <c r="O261" i="20"/>
  <c r="P261" i="20" s="1"/>
  <c r="O607" i="20"/>
  <c r="P607" i="20" s="1"/>
  <c r="O447" i="20"/>
  <c r="P447" i="20" s="1"/>
  <c r="O1036" i="20"/>
  <c r="P1036" i="20" s="1"/>
  <c r="O518" i="20"/>
  <c r="P518" i="20" s="1"/>
  <c r="H558" i="20"/>
  <c r="I558" i="20" s="1"/>
  <c r="H515" i="20"/>
  <c r="I515" i="20" s="1"/>
  <c r="C1357" i="20"/>
  <c r="C1362" i="20"/>
  <c r="C1348" i="20"/>
  <c r="C1104" i="20"/>
  <c r="C1098" i="20"/>
  <c r="C848" i="20"/>
  <c r="C844" i="20"/>
  <c r="C580" i="20"/>
  <c r="C593" i="20"/>
  <c r="C334" i="20"/>
  <c r="C330" i="20"/>
  <c r="C1358" i="20"/>
  <c r="C1352" i="20"/>
  <c r="C1100" i="20"/>
  <c r="C1102" i="20"/>
  <c r="C840" i="20"/>
  <c r="C836" i="20"/>
  <c r="C590" i="20"/>
  <c r="C585" i="20"/>
  <c r="C326" i="20"/>
  <c r="C331" i="20"/>
  <c r="C1351" i="20"/>
  <c r="C839" i="20"/>
  <c r="C337" i="20"/>
  <c r="C1354" i="20"/>
  <c r="C1356" i="20"/>
  <c r="C1096" i="20"/>
  <c r="C1106" i="20"/>
  <c r="C849" i="20"/>
  <c r="C845" i="20"/>
  <c r="C581" i="20"/>
  <c r="C594" i="20"/>
  <c r="C338" i="20"/>
  <c r="C332" i="20"/>
  <c r="C1094" i="20"/>
  <c r="C837" i="20"/>
  <c r="C591" i="20"/>
  <c r="C335" i="20"/>
  <c r="C324" i="20"/>
  <c r="C1363" i="20"/>
  <c r="C1103" i="20"/>
  <c r="C1105" i="20"/>
  <c r="C850" i="20"/>
  <c r="C583" i="20"/>
  <c r="C336" i="20"/>
  <c r="C1101" i="20"/>
  <c r="C582" i="20"/>
  <c r="C339" i="20"/>
  <c r="C1350" i="20"/>
  <c r="C1360" i="20"/>
  <c r="C1092" i="20"/>
  <c r="C841" i="20"/>
  <c r="C586" i="20"/>
  <c r="C595" i="20"/>
  <c r="C327" i="20"/>
  <c r="C842" i="20"/>
  <c r="C333" i="20"/>
  <c r="C843" i="20"/>
  <c r="C846" i="20"/>
  <c r="C1349" i="20"/>
  <c r="C1093" i="20"/>
  <c r="C584" i="20"/>
  <c r="C1361" i="20"/>
  <c r="C1359" i="20"/>
  <c r="C1099" i="20"/>
  <c r="C838" i="20"/>
  <c r="C587" i="20"/>
  <c r="C1107" i="20"/>
  <c r="C589" i="20"/>
  <c r="C329" i="20"/>
  <c r="C1353" i="20"/>
  <c r="C1355" i="20"/>
  <c r="C1095" i="20"/>
  <c r="C1097" i="20"/>
  <c r="C847" i="20"/>
  <c r="C851" i="20"/>
  <c r="C588" i="20"/>
  <c r="C592" i="20"/>
  <c r="C325" i="20"/>
  <c r="C328" i="20"/>
  <c r="F1085" i="20"/>
  <c r="G1085" i="20"/>
  <c r="G835" i="20"/>
  <c r="F835" i="20"/>
  <c r="G571" i="20"/>
  <c r="H571" i="20" s="1"/>
  <c r="I571" i="20" s="1"/>
  <c r="F571" i="20"/>
  <c r="F310" i="20"/>
  <c r="G310" i="20"/>
  <c r="G1333" i="20"/>
  <c r="H1333" i="20" s="1"/>
  <c r="I1333" i="20" s="1"/>
  <c r="F1333" i="20"/>
  <c r="F1083" i="20"/>
  <c r="G1083" i="20"/>
  <c r="H1083" i="20" s="1"/>
  <c r="I1083" i="20" s="1"/>
  <c r="G830" i="20"/>
  <c r="H830" i="20" s="1"/>
  <c r="I830" i="20" s="1"/>
  <c r="F830" i="20"/>
  <c r="G573" i="20"/>
  <c r="H573" i="20" s="1"/>
  <c r="I573" i="20" s="1"/>
  <c r="F573" i="20"/>
  <c r="F320" i="20"/>
  <c r="G320" i="20"/>
  <c r="F1338" i="20"/>
  <c r="G1338" i="20"/>
  <c r="H1338" i="20" s="1"/>
  <c r="I1338" i="20" s="1"/>
  <c r="G1336" i="20"/>
  <c r="H1336" i="20" s="1"/>
  <c r="I1336" i="20" s="1"/>
  <c r="F1336" i="20"/>
  <c r="F565" i="20"/>
  <c r="G565" i="20"/>
  <c r="O1030" i="20"/>
  <c r="P1030" i="20" s="1"/>
  <c r="O523" i="20"/>
  <c r="P523" i="20" s="1"/>
  <c r="O495" i="20"/>
  <c r="P495" i="20" s="1"/>
  <c r="O1035" i="20"/>
  <c r="P1035" i="20" s="1"/>
  <c r="O269" i="20"/>
  <c r="P269" i="20" s="1"/>
  <c r="O1115" i="20"/>
  <c r="P1115" i="20" s="1"/>
  <c r="H403" i="20"/>
  <c r="I403" i="20" s="1"/>
  <c r="H818" i="20"/>
  <c r="I818" i="20" s="1"/>
  <c r="H554" i="20"/>
  <c r="I554" i="20" s="1"/>
  <c r="H556" i="20"/>
  <c r="I556" i="20" s="1"/>
  <c r="H1027" i="20"/>
  <c r="I1027" i="20" s="1"/>
  <c r="H99" i="20"/>
  <c r="H1155" i="20"/>
  <c r="I1155" i="20" s="1"/>
  <c r="H560" i="20"/>
  <c r="I560" i="20" s="1"/>
  <c r="H293" i="20"/>
  <c r="I293" i="20" s="1"/>
  <c r="G577" i="20"/>
  <c r="F577" i="20"/>
  <c r="G315" i="20"/>
  <c r="F315" i="20"/>
  <c r="F1342" i="20"/>
  <c r="G1342" i="20"/>
  <c r="G820" i="20"/>
  <c r="F820" i="20"/>
  <c r="F575" i="20"/>
  <c r="G575" i="20"/>
  <c r="H575" i="20" s="1"/>
  <c r="I575" i="20" s="1"/>
  <c r="G322" i="20"/>
  <c r="F322" i="20"/>
  <c r="G1339" i="20"/>
  <c r="H1339" i="20" s="1"/>
  <c r="I1339" i="20" s="1"/>
  <c r="F1339" i="20"/>
  <c r="F1089" i="20"/>
  <c r="G1089" i="20"/>
  <c r="H1089" i="20" s="1"/>
  <c r="I1089" i="20" s="1"/>
  <c r="G823" i="20"/>
  <c r="F823" i="20"/>
  <c r="G576" i="20"/>
  <c r="F576" i="20"/>
  <c r="H1267" i="20"/>
  <c r="I1267" i="20" s="1"/>
  <c r="H1319" i="20"/>
  <c r="I1319" i="20" s="1"/>
  <c r="H1065" i="20"/>
  <c r="I1065" i="20" s="1"/>
  <c r="H548" i="20"/>
  <c r="I548" i="20" s="1"/>
  <c r="H299" i="20"/>
  <c r="I299" i="20" s="1"/>
  <c r="H816" i="20"/>
  <c r="I816" i="20" s="1"/>
  <c r="H306" i="20"/>
  <c r="I306" i="20" s="1"/>
  <c r="H627" i="20"/>
  <c r="I627" i="20" s="1"/>
  <c r="H115" i="20"/>
  <c r="I115" i="20" s="1"/>
  <c r="H304" i="20"/>
  <c r="I304" i="20" s="1"/>
  <c r="G308" i="20"/>
  <c r="F308" i="20"/>
  <c r="O783" i="20"/>
  <c r="P783" i="20" s="1"/>
  <c r="H1326" i="20"/>
  <c r="I1326" i="20" s="1"/>
  <c r="H691" i="20"/>
  <c r="I691" i="20" s="1"/>
  <c r="H819" i="20"/>
  <c r="I819" i="20" s="1"/>
  <c r="G1082" i="20"/>
  <c r="H1082" i="20" s="1"/>
  <c r="I1082" i="20" s="1"/>
  <c r="F1082" i="20"/>
  <c r="G821" i="20"/>
  <c r="F821" i="20"/>
  <c r="G309" i="20"/>
  <c r="F309" i="20"/>
  <c r="F834" i="20"/>
  <c r="G834" i="20"/>
  <c r="H834" i="20" s="1"/>
  <c r="I834" i="20" s="1"/>
  <c r="G570" i="20"/>
  <c r="H570" i="20" s="1"/>
  <c r="I570" i="20" s="1"/>
  <c r="F570" i="20"/>
  <c r="F318" i="20"/>
  <c r="G318" i="20"/>
  <c r="H318" i="20" s="1"/>
  <c r="I318" i="20" s="1"/>
  <c r="F1337" i="20"/>
  <c r="G1337" i="20"/>
  <c r="H1337" i="20" s="1"/>
  <c r="I1337" i="20" s="1"/>
  <c r="G1091" i="20"/>
  <c r="F1091" i="20"/>
  <c r="G824" i="20"/>
  <c r="H824" i="20" s="1"/>
  <c r="I824" i="20" s="1"/>
  <c r="F824" i="20"/>
  <c r="G564" i="20"/>
  <c r="F564" i="20"/>
  <c r="H483" i="20"/>
  <c r="I483" i="20" s="1"/>
  <c r="F1084" i="20"/>
  <c r="G1084" i="20"/>
  <c r="H1084" i="20" s="1"/>
  <c r="I1084" i="20" s="1"/>
  <c r="G1340" i="20"/>
  <c r="H1340" i="20" s="1"/>
  <c r="I1340" i="20" s="1"/>
  <c r="F1340" i="20"/>
  <c r="G831" i="20"/>
  <c r="H831" i="20" s="1"/>
  <c r="I831" i="20" s="1"/>
  <c r="F831" i="20"/>
  <c r="G1078" i="20"/>
  <c r="H1078" i="20" s="1"/>
  <c r="I1078" i="20" s="1"/>
  <c r="F1078" i="20"/>
  <c r="F827" i="20"/>
  <c r="G827" i="20"/>
  <c r="H827" i="20" s="1"/>
  <c r="I827" i="20" s="1"/>
  <c r="G566" i="20"/>
  <c r="H566" i="20" s="1"/>
  <c r="I566" i="20" s="1"/>
  <c r="F566" i="20"/>
  <c r="G321" i="20"/>
  <c r="H321" i="20" s="1"/>
  <c r="I321" i="20" s="1"/>
  <c r="F321" i="20"/>
  <c r="G1347" i="20"/>
  <c r="H1347" i="20" s="1"/>
  <c r="I1347" i="20" s="1"/>
  <c r="F1347" i="20"/>
  <c r="F1090" i="20"/>
  <c r="G1090" i="20"/>
  <c r="H1090" i="20" s="1"/>
  <c r="I1090" i="20" s="1"/>
  <c r="G822" i="20"/>
  <c r="H822" i="20" s="1"/>
  <c r="I822" i="20" s="1"/>
  <c r="F822" i="20"/>
  <c r="H1011" i="20"/>
  <c r="I1011" i="20" s="1"/>
  <c r="H771" i="20"/>
  <c r="I771" i="20" s="1"/>
  <c r="H371" i="20"/>
  <c r="F572" i="20"/>
  <c r="G572" i="20"/>
  <c r="H572" i="20" s="1"/>
  <c r="I572" i="20" s="1"/>
  <c r="O524" i="20"/>
  <c r="P524" i="20" s="1"/>
  <c r="O1039" i="20"/>
  <c r="P1039" i="20" s="1"/>
  <c r="O516" i="20"/>
  <c r="P516" i="20" s="1"/>
  <c r="O943" i="20"/>
  <c r="P943" i="20" s="1"/>
  <c r="O1007" i="20"/>
  <c r="P1007" i="20" s="1"/>
  <c r="O1031" i="20"/>
  <c r="P1031" i="20" s="1"/>
  <c r="O517" i="20"/>
  <c r="P517" i="20" s="1"/>
  <c r="O927" i="20"/>
  <c r="P927" i="20" s="1"/>
  <c r="O367" i="20"/>
  <c r="P367" i="20" s="1"/>
  <c r="O911" i="20"/>
  <c r="P911" i="20" s="1"/>
  <c r="O774" i="20"/>
  <c r="P774" i="20" s="1"/>
  <c r="O262" i="20"/>
  <c r="P262" i="20" s="1"/>
  <c r="O687" i="20"/>
  <c r="P687" i="20" s="1"/>
  <c r="H1203" i="20"/>
  <c r="I1203" i="20" s="1"/>
  <c r="H1187" i="20"/>
  <c r="I1187" i="20" s="1"/>
  <c r="H1323" i="20"/>
  <c r="I1323" i="20" s="1"/>
  <c r="H739" i="20"/>
  <c r="I739" i="20" s="1"/>
  <c r="H563" i="20"/>
  <c r="I563" i="20" s="1"/>
  <c r="H931" i="20"/>
  <c r="I931" i="20" s="1"/>
  <c r="H643" i="20"/>
  <c r="I643" i="20" s="1"/>
  <c r="H1075" i="20"/>
  <c r="I1075" i="20" s="1"/>
  <c r="F1087" i="20"/>
  <c r="G1087" i="20"/>
  <c r="H1087" i="20" s="1"/>
  <c r="I1087" i="20" s="1"/>
  <c r="G313" i="20"/>
  <c r="H313" i="20" s="1"/>
  <c r="I313" i="20" s="1"/>
  <c r="F313" i="20"/>
  <c r="G1341" i="20"/>
  <c r="F1341" i="20"/>
  <c r="G1088" i="20"/>
  <c r="F1088" i="20"/>
  <c r="F833" i="20"/>
  <c r="G833" i="20"/>
  <c r="H833" i="20" s="1"/>
  <c r="I833" i="20" s="1"/>
  <c r="F579" i="20"/>
  <c r="G579" i="20"/>
  <c r="G317" i="20"/>
  <c r="F317" i="20"/>
  <c r="G1345" i="20"/>
  <c r="F1345" i="20"/>
  <c r="F1076" i="20"/>
  <c r="G1076" i="20"/>
  <c r="H1076" i="20" s="1"/>
  <c r="I1076" i="20" s="1"/>
  <c r="G829" i="20"/>
  <c r="H829" i="20" s="1"/>
  <c r="I829" i="20" s="1"/>
  <c r="F829" i="20"/>
  <c r="H355" i="20"/>
  <c r="I355" i="20" s="1"/>
  <c r="H559" i="20"/>
  <c r="I559" i="20" s="1"/>
  <c r="H147" i="20"/>
  <c r="I147" i="20" s="1"/>
  <c r="H303" i="20"/>
  <c r="I303" i="20" s="1"/>
  <c r="H1316" i="20"/>
  <c r="I1316" i="20" s="1"/>
  <c r="H963" i="20"/>
  <c r="I963" i="20" s="1"/>
  <c r="H307" i="20"/>
  <c r="I307" i="20" s="1"/>
  <c r="H817" i="20"/>
  <c r="I817" i="20" s="1"/>
  <c r="M543" i="20"/>
  <c r="N543" i="20"/>
  <c r="N1048" i="20"/>
  <c r="O1048" i="20" s="1"/>
  <c r="P1048" i="20" s="1"/>
  <c r="M1048" i="20"/>
  <c r="N176" i="20"/>
  <c r="M176" i="20"/>
  <c r="N736" i="20"/>
  <c r="M736" i="20"/>
  <c r="N992" i="20"/>
  <c r="M992" i="20"/>
  <c r="O775" i="20"/>
  <c r="P775" i="20" s="1"/>
  <c r="O263" i="20"/>
  <c r="P263" i="20" s="1"/>
  <c r="O655" i="20"/>
  <c r="P655" i="20" s="1"/>
  <c r="O528" i="20"/>
  <c r="P528" i="20" s="1"/>
  <c r="N282" i="20"/>
  <c r="M282" i="20"/>
  <c r="N278" i="20"/>
  <c r="O278" i="20" s="1"/>
  <c r="P278" i="20" s="1"/>
  <c r="M278" i="20"/>
  <c r="N538" i="20"/>
  <c r="O538" i="20" s="1"/>
  <c r="P538" i="20" s="1"/>
  <c r="M538" i="20"/>
  <c r="N534" i="20"/>
  <c r="M534" i="20"/>
  <c r="N792" i="20"/>
  <c r="O792" i="20" s="1"/>
  <c r="P792" i="20" s="1"/>
  <c r="M792" i="20"/>
  <c r="N788" i="20"/>
  <c r="O788" i="20" s="1"/>
  <c r="P788" i="20" s="1"/>
  <c r="M788" i="20"/>
  <c r="N1054" i="20"/>
  <c r="O1054" i="20" s="1"/>
  <c r="P1054" i="20" s="1"/>
  <c r="M1054" i="20"/>
  <c r="N1052" i="20"/>
  <c r="M1052" i="20"/>
  <c r="O463" i="20"/>
  <c r="P463" i="20" s="1"/>
  <c r="O879" i="20"/>
  <c r="P879" i="20" s="1"/>
  <c r="O383" i="20"/>
  <c r="P383" i="20" s="1"/>
  <c r="O623" i="20"/>
  <c r="P623" i="20" s="1"/>
  <c r="O735" i="20"/>
  <c r="P735" i="20" s="1"/>
  <c r="O95" i="20"/>
  <c r="O703" i="20"/>
  <c r="P703" i="20" s="1"/>
  <c r="N192" i="20"/>
  <c r="M192" i="20"/>
  <c r="N224" i="20"/>
  <c r="M224" i="20"/>
  <c r="N352" i="20"/>
  <c r="M352" i="20"/>
  <c r="M496" i="20"/>
  <c r="N496" i="20"/>
  <c r="O496" i="20" s="1"/>
  <c r="P496" i="20" s="1"/>
  <c r="N624" i="20"/>
  <c r="M624" i="20"/>
  <c r="N752" i="20"/>
  <c r="M752" i="20"/>
  <c r="M864" i="20"/>
  <c r="N864" i="20"/>
  <c r="N384" i="20"/>
  <c r="M384" i="20"/>
  <c r="N286" i="20"/>
  <c r="M286" i="20"/>
  <c r="N542" i="20"/>
  <c r="M542" i="20"/>
  <c r="N798" i="20"/>
  <c r="M798" i="20"/>
  <c r="N96" i="20"/>
  <c r="M96" i="20"/>
  <c r="M240" i="20"/>
  <c r="N240" i="20"/>
  <c r="N368" i="20"/>
  <c r="O368" i="20" s="1"/>
  <c r="P368" i="20" s="1"/>
  <c r="M368" i="20"/>
  <c r="M512" i="20"/>
  <c r="N512" i="20"/>
  <c r="N640" i="20"/>
  <c r="M640" i="20"/>
  <c r="N768" i="20"/>
  <c r="O768" i="20" s="1"/>
  <c r="P768" i="20" s="1"/>
  <c r="M768" i="20"/>
  <c r="M880" i="20"/>
  <c r="N880" i="20"/>
  <c r="N1008" i="20"/>
  <c r="M1008" i="20"/>
  <c r="N608" i="20"/>
  <c r="M608" i="20"/>
  <c r="O780" i="20"/>
  <c r="P780" i="20" s="1"/>
  <c r="O268" i="20"/>
  <c r="P268" i="20" s="1"/>
  <c r="N281" i="20"/>
  <c r="M281" i="20"/>
  <c r="N277" i="20"/>
  <c r="O277" i="20" s="1"/>
  <c r="P277" i="20" s="1"/>
  <c r="M277" i="20"/>
  <c r="N537" i="20"/>
  <c r="M537" i="20"/>
  <c r="N533" i="20"/>
  <c r="O533" i="20" s="1"/>
  <c r="P533" i="20" s="1"/>
  <c r="M533" i="20"/>
  <c r="M791" i="20"/>
  <c r="N791" i="20"/>
  <c r="N796" i="20"/>
  <c r="O796" i="20" s="1"/>
  <c r="P796" i="20" s="1"/>
  <c r="M796" i="20"/>
  <c r="N1047" i="20"/>
  <c r="M1047" i="20"/>
  <c r="O159" i="20"/>
  <c r="P159" i="20" s="1"/>
  <c r="O207" i="20"/>
  <c r="P207" i="20" s="1"/>
  <c r="O1034" i="20"/>
  <c r="P1034" i="20" s="1"/>
  <c r="O1040" i="20"/>
  <c r="P1040" i="20" s="1"/>
  <c r="O526" i="20"/>
  <c r="P526" i="20" s="1"/>
  <c r="N128" i="20"/>
  <c r="M128" i="20"/>
  <c r="N256" i="20"/>
  <c r="M256" i="20"/>
  <c r="M400" i="20"/>
  <c r="N400" i="20"/>
  <c r="O400" i="20" s="1"/>
  <c r="P400" i="20" s="1"/>
  <c r="M656" i="20"/>
  <c r="N656" i="20"/>
  <c r="O656" i="20" s="1"/>
  <c r="P656" i="20" s="1"/>
  <c r="N976" i="20"/>
  <c r="M976" i="20"/>
  <c r="N1024" i="20"/>
  <c r="M1024" i="20"/>
  <c r="M287" i="20"/>
  <c r="N287" i="20"/>
  <c r="O287" i="20" s="1"/>
  <c r="P287" i="20" s="1"/>
  <c r="N1050" i="20"/>
  <c r="M1050" i="20"/>
  <c r="N285" i="20"/>
  <c r="M285" i="20"/>
  <c r="N541" i="20"/>
  <c r="M541" i="20"/>
  <c r="M799" i="20"/>
  <c r="N799" i="20"/>
  <c r="N794" i="20"/>
  <c r="M794" i="20"/>
  <c r="N1045" i="20"/>
  <c r="M1045" i="20"/>
  <c r="N1051" i="20"/>
  <c r="M1051" i="20"/>
  <c r="N160" i="20"/>
  <c r="O160" i="20" s="1"/>
  <c r="P160" i="20" s="1"/>
  <c r="M160" i="20"/>
  <c r="N416" i="20"/>
  <c r="M416" i="20"/>
  <c r="M672" i="20"/>
  <c r="N672" i="20"/>
  <c r="O672" i="20" s="1"/>
  <c r="P672" i="20" s="1"/>
  <c r="N912" i="20"/>
  <c r="O912" i="20" s="1"/>
  <c r="P912" i="20" s="1"/>
  <c r="M912" i="20"/>
  <c r="N789" i="20"/>
  <c r="M789" i="20"/>
  <c r="M480" i="20"/>
  <c r="N480" i="20"/>
  <c r="O519" i="20"/>
  <c r="P519" i="20" s="1"/>
  <c r="O784" i="20"/>
  <c r="P784" i="20" s="1"/>
  <c r="O272" i="20"/>
  <c r="P272" i="20" s="1"/>
  <c r="N280" i="20"/>
  <c r="M280" i="20"/>
  <c r="N276" i="20"/>
  <c r="O276" i="20" s="1"/>
  <c r="P276" i="20" s="1"/>
  <c r="M276" i="20"/>
  <c r="N536" i="20"/>
  <c r="M536" i="20"/>
  <c r="N532" i="20"/>
  <c r="M532" i="20"/>
  <c r="N790" i="20"/>
  <c r="M790" i="20"/>
  <c r="N1049" i="20"/>
  <c r="O1049" i="20" s="1"/>
  <c r="P1049" i="20" s="1"/>
  <c r="M1049" i="20"/>
  <c r="N1055" i="20"/>
  <c r="M1055" i="20"/>
  <c r="O975" i="20"/>
  <c r="P975" i="20" s="1"/>
  <c r="O175" i="20"/>
  <c r="P175" i="20" s="1"/>
  <c r="O959" i="20"/>
  <c r="P959" i="20" s="1"/>
  <c r="O1032" i="20"/>
  <c r="P1032" i="20" s="1"/>
  <c r="O479" i="20"/>
  <c r="P479" i="20" s="1"/>
  <c r="N208" i="20"/>
  <c r="M208" i="20"/>
  <c r="N432" i="20"/>
  <c r="M432" i="20"/>
  <c r="M688" i="20"/>
  <c r="N688" i="20"/>
  <c r="N928" i="20"/>
  <c r="M928" i="20"/>
  <c r="O527" i="20"/>
  <c r="P527" i="20" s="1"/>
  <c r="O111" i="20"/>
  <c r="P111" i="20" s="1"/>
  <c r="J1328" i="20"/>
  <c r="J1324" i="20"/>
  <c r="J1320" i="20"/>
  <c r="J1316" i="20"/>
  <c r="J1329" i="20"/>
  <c r="J1325" i="20"/>
  <c r="J1321" i="20"/>
  <c r="J1317" i="20"/>
  <c r="J1330" i="20"/>
  <c r="J1326" i="20"/>
  <c r="J1322" i="20"/>
  <c r="J1318" i="20"/>
  <c r="J1331" i="20"/>
  <c r="J1327" i="20"/>
  <c r="J1323" i="20"/>
  <c r="J1319" i="20"/>
  <c r="J1074" i="20"/>
  <c r="J1070" i="20"/>
  <c r="J1066" i="20"/>
  <c r="J1075" i="20"/>
  <c r="J1071" i="20"/>
  <c r="J1067" i="20"/>
  <c r="J1063" i="20"/>
  <c r="J1072" i="20"/>
  <c r="J1068" i="20"/>
  <c r="J1064" i="20"/>
  <c r="J1060" i="20"/>
  <c r="J1073" i="20"/>
  <c r="J1069" i="20"/>
  <c r="J1065" i="20"/>
  <c r="J1061" i="20"/>
  <c r="J1062" i="20"/>
  <c r="J815" i="20"/>
  <c r="J807" i="20"/>
  <c r="J816" i="20"/>
  <c r="J808" i="20"/>
  <c r="J817" i="20"/>
  <c r="J818" i="20"/>
  <c r="J810" i="20"/>
  <c r="J819" i="20"/>
  <c r="J811" i="20"/>
  <c r="J812" i="20"/>
  <c r="J804" i="20"/>
  <c r="J813" i="20"/>
  <c r="J814" i="20"/>
  <c r="J806" i="20"/>
  <c r="J809" i="20"/>
  <c r="J805" i="20"/>
  <c r="J561" i="20"/>
  <c r="J553" i="20"/>
  <c r="J563" i="20"/>
  <c r="J555" i="20"/>
  <c r="J557" i="20"/>
  <c r="J559" i="20"/>
  <c r="J560" i="20"/>
  <c r="J548" i="20"/>
  <c r="J549" i="20"/>
  <c r="J552" i="20"/>
  <c r="J550" i="20"/>
  <c r="J562" i="20"/>
  <c r="J554" i="20"/>
  <c r="J556" i="20"/>
  <c r="J558" i="20"/>
  <c r="J551" i="20"/>
  <c r="J300" i="20"/>
  <c r="J292" i="20"/>
  <c r="J301" i="20"/>
  <c r="J293" i="20"/>
  <c r="J302" i="20"/>
  <c r="J294" i="20"/>
  <c r="J303" i="20"/>
  <c r="J295" i="20"/>
  <c r="J304" i="20"/>
  <c r="J296" i="20"/>
  <c r="J305" i="20"/>
  <c r="J297" i="20"/>
  <c r="J306" i="20"/>
  <c r="J298" i="20"/>
  <c r="J307" i="20"/>
  <c r="J299" i="20"/>
  <c r="M80" i="20"/>
  <c r="N288" i="20"/>
  <c r="M288" i="20"/>
  <c r="N284" i="20"/>
  <c r="M284" i="20"/>
  <c r="N544" i="20"/>
  <c r="O544" i="20" s="1"/>
  <c r="P544" i="20" s="1"/>
  <c r="M544" i="20"/>
  <c r="N540" i="20"/>
  <c r="M540" i="20"/>
  <c r="M795" i="20"/>
  <c r="N795" i="20"/>
  <c r="O795" i="20" s="1"/>
  <c r="P795" i="20" s="1"/>
  <c r="N800" i="20"/>
  <c r="M800" i="20"/>
  <c r="N1053" i="20"/>
  <c r="O1053" i="20" s="1"/>
  <c r="P1053" i="20" s="1"/>
  <c r="M1053" i="20"/>
  <c r="M1056" i="20"/>
  <c r="N1056" i="20"/>
  <c r="O639" i="20"/>
  <c r="P639" i="20" s="1"/>
  <c r="O271" i="20"/>
  <c r="P271" i="20" s="1"/>
  <c r="N112" i="20"/>
  <c r="M112" i="20"/>
  <c r="N448" i="20"/>
  <c r="M448" i="20"/>
  <c r="M704" i="20"/>
  <c r="N704" i="20"/>
  <c r="O704" i="20" s="1"/>
  <c r="P704" i="20" s="1"/>
  <c r="N896" i="20"/>
  <c r="M896" i="20"/>
  <c r="N944" i="20"/>
  <c r="M944" i="20"/>
  <c r="O143" i="20"/>
  <c r="P143" i="20" s="1"/>
  <c r="O991" i="20"/>
  <c r="P991" i="20" s="1"/>
  <c r="N283" i="20"/>
  <c r="M283" i="20"/>
  <c r="M279" i="20"/>
  <c r="N279" i="20"/>
  <c r="N539" i="20"/>
  <c r="M539" i="20"/>
  <c r="M535" i="20"/>
  <c r="N535" i="20"/>
  <c r="N793" i="20"/>
  <c r="M793" i="20"/>
  <c r="M797" i="20"/>
  <c r="N797" i="20"/>
  <c r="N1046" i="20"/>
  <c r="M1046" i="20"/>
  <c r="N1044" i="20"/>
  <c r="M1044" i="20"/>
  <c r="O751" i="20"/>
  <c r="P751" i="20" s="1"/>
  <c r="L1117" i="20"/>
  <c r="N1116" i="20"/>
  <c r="M1116" i="20"/>
  <c r="K1361" i="20"/>
  <c r="K1345" i="20"/>
  <c r="K1329" i="20"/>
  <c r="K1313" i="20"/>
  <c r="K1297" i="20"/>
  <c r="K1281" i="20"/>
  <c r="K1265" i="20"/>
  <c r="K1249" i="20"/>
  <c r="K1233" i="20"/>
  <c r="K1217" i="20"/>
  <c r="K1169" i="20"/>
  <c r="K1201" i="20"/>
  <c r="K1137" i="20"/>
  <c r="K1185" i="20"/>
  <c r="K1153" i="20"/>
  <c r="K1121" i="20"/>
  <c r="K1105" i="20"/>
  <c r="K1089" i="20"/>
  <c r="K1073" i="20"/>
  <c r="K1041" i="20"/>
  <c r="K1025" i="20"/>
  <c r="K1009" i="20"/>
  <c r="K993" i="20"/>
  <c r="K977" i="20"/>
  <c r="K1057" i="20"/>
  <c r="N1057" i="20" s="1"/>
  <c r="K961" i="20"/>
  <c r="K929" i="20"/>
  <c r="K913" i="20"/>
  <c r="K897" i="20"/>
  <c r="K881" i="20"/>
  <c r="K865" i="20"/>
  <c r="K849" i="20"/>
  <c r="K833" i="20"/>
  <c r="K945" i="20"/>
  <c r="K817" i="20"/>
  <c r="K801" i="20"/>
  <c r="N801" i="20" s="1"/>
  <c r="K785" i="20"/>
  <c r="K769" i="20"/>
  <c r="K753" i="20"/>
  <c r="K737" i="20"/>
  <c r="K705" i="20"/>
  <c r="K689" i="20"/>
  <c r="K673" i="20"/>
  <c r="K657" i="20"/>
  <c r="K641" i="20"/>
  <c r="K721" i="20"/>
  <c r="K625" i="20"/>
  <c r="K609" i="20"/>
  <c r="K593" i="20"/>
  <c r="K577" i="20"/>
  <c r="K561" i="20"/>
  <c r="K545" i="20"/>
  <c r="N545" i="20" s="1"/>
  <c r="K529" i="20"/>
  <c r="K513" i="20"/>
  <c r="K497" i="20"/>
  <c r="K481" i="20"/>
  <c r="K465" i="20"/>
  <c r="K449" i="20"/>
  <c r="K433" i="20"/>
  <c r="K417" i="20"/>
  <c r="K401" i="20"/>
  <c r="K385" i="20"/>
  <c r="K369" i="20"/>
  <c r="K353" i="20"/>
  <c r="K337" i="20"/>
  <c r="K321" i="20"/>
  <c r="K305" i="20"/>
  <c r="K289" i="20"/>
  <c r="N289" i="20" s="1"/>
  <c r="K273" i="20"/>
  <c r="K257" i="20"/>
  <c r="K241" i="20"/>
  <c r="K225" i="20"/>
  <c r="K209" i="20"/>
  <c r="K193" i="20"/>
  <c r="K177" i="20"/>
  <c r="K161" i="20"/>
  <c r="K129" i="20"/>
  <c r="K97" i="20"/>
  <c r="K145" i="20"/>
  <c r="K113" i="20"/>
  <c r="N80" i="20"/>
  <c r="N144" i="20"/>
  <c r="M144" i="20"/>
  <c r="N464" i="20"/>
  <c r="M464" i="20"/>
  <c r="M720" i="20"/>
  <c r="N720" i="20"/>
  <c r="N960" i="20"/>
  <c r="M960" i="20"/>
  <c r="I99" i="20" l="1"/>
  <c r="G841" i="20"/>
  <c r="H841" i="20" s="1"/>
  <c r="I841" i="20" s="1"/>
  <c r="F841" i="20"/>
  <c r="O928" i="20"/>
  <c r="P928" i="20" s="1"/>
  <c r="O1045" i="20"/>
  <c r="P1045" i="20" s="1"/>
  <c r="O1047" i="20"/>
  <c r="P1047" i="20" s="1"/>
  <c r="O537" i="20"/>
  <c r="P537" i="20" s="1"/>
  <c r="O608" i="20"/>
  <c r="P608" i="20" s="1"/>
  <c r="O640" i="20"/>
  <c r="P640" i="20" s="1"/>
  <c r="O96" i="20"/>
  <c r="O176" i="20"/>
  <c r="P176" i="20" s="1"/>
  <c r="H835" i="20"/>
  <c r="I835" i="20" s="1"/>
  <c r="G847" i="20"/>
  <c r="H847" i="20" s="1"/>
  <c r="I847" i="20" s="1"/>
  <c r="F847" i="20"/>
  <c r="F587" i="20"/>
  <c r="G587" i="20"/>
  <c r="H587" i="20" s="1"/>
  <c r="I587" i="20" s="1"/>
  <c r="F846" i="20"/>
  <c r="G846" i="20"/>
  <c r="H846" i="20" s="1"/>
  <c r="I846" i="20" s="1"/>
  <c r="G1092" i="20"/>
  <c r="F1092" i="20"/>
  <c r="G850" i="20"/>
  <c r="H850" i="20" s="1"/>
  <c r="I850" i="20" s="1"/>
  <c r="F850" i="20"/>
  <c r="F1094" i="20"/>
  <c r="G1094" i="20"/>
  <c r="H1094" i="20" s="1"/>
  <c r="I1094" i="20" s="1"/>
  <c r="F1096" i="20"/>
  <c r="G1096" i="20"/>
  <c r="H1096" i="20" s="1"/>
  <c r="I1096" i="20" s="1"/>
  <c r="G585" i="20"/>
  <c r="F585" i="20"/>
  <c r="G330" i="20"/>
  <c r="H330" i="20" s="1"/>
  <c r="I330" i="20" s="1"/>
  <c r="F330" i="20"/>
  <c r="G1348" i="20"/>
  <c r="F1348" i="20"/>
  <c r="H826" i="20"/>
  <c r="I826" i="20" s="1"/>
  <c r="H132" i="20"/>
  <c r="I132" i="20" s="1"/>
  <c r="H1079" i="20"/>
  <c r="I1079" i="20" s="1"/>
  <c r="F1107" i="20"/>
  <c r="G1107" i="20"/>
  <c r="O944" i="20"/>
  <c r="P944" i="20" s="1"/>
  <c r="O112" i="20"/>
  <c r="P112" i="20" s="1"/>
  <c r="O688" i="20"/>
  <c r="P688" i="20" s="1"/>
  <c r="M289" i="20"/>
  <c r="O976" i="20"/>
  <c r="P976" i="20" s="1"/>
  <c r="O512" i="20"/>
  <c r="P512" i="20" s="1"/>
  <c r="O384" i="20"/>
  <c r="P384" i="20" s="1"/>
  <c r="I371" i="20"/>
  <c r="H1091" i="20"/>
  <c r="I1091" i="20" s="1"/>
  <c r="H576" i="20"/>
  <c r="I576" i="20" s="1"/>
  <c r="H322" i="20"/>
  <c r="I322" i="20" s="1"/>
  <c r="H315" i="20"/>
  <c r="I315" i="20" s="1"/>
  <c r="H320" i="20"/>
  <c r="I320" i="20" s="1"/>
  <c r="H1085" i="20"/>
  <c r="I1085" i="20" s="1"/>
  <c r="F1097" i="20"/>
  <c r="G1097" i="20"/>
  <c r="G838" i="20"/>
  <c r="F838" i="20"/>
  <c r="G843" i="20"/>
  <c r="F843" i="20"/>
  <c r="F1360" i="20"/>
  <c r="G1360" i="20"/>
  <c r="H1360" i="20" s="1"/>
  <c r="I1360" i="20" s="1"/>
  <c r="G1105" i="20"/>
  <c r="H1105" i="20" s="1"/>
  <c r="I1105" i="20" s="1"/>
  <c r="F1105" i="20"/>
  <c r="F332" i="20"/>
  <c r="G332" i="20"/>
  <c r="H332" i="20" s="1"/>
  <c r="I332" i="20" s="1"/>
  <c r="F1356" i="20"/>
  <c r="G1356" i="20"/>
  <c r="H1356" i="20" s="1"/>
  <c r="I1356" i="20" s="1"/>
  <c r="G590" i="20"/>
  <c r="F590" i="20"/>
  <c r="G334" i="20"/>
  <c r="H334" i="20" s="1"/>
  <c r="I334" i="20" s="1"/>
  <c r="F334" i="20"/>
  <c r="F1362" i="20"/>
  <c r="G1362" i="20"/>
  <c r="H1362" i="20" s="1"/>
  <c r="I1362" i="20" s="1"/>
  <c r="H312" i="20"/>
  <c r="I312" i="20" s="1"/>
  <c r="G851" i="20"/>
  <c r="H851" i="20" s="1"/>
  <c r="I851" i="20" s="1"/>
  <c r="F851" i="20"/>
  <c r="F837" i="20"/>
  <c r="G837" i="20"/>
  <c r="G326" i="20"/>
  <c r="H326" i="20" s="1"/>
  <c r="I326" i="20" s="1"/>
  <c r="F326" i="20"/>
  <c r="F1358" i="20"/>
  <c r="G1358" i="20"/>
  <c r="F1104" i="20"/>
  <c r="G1104" i="20"/>
  <c r="G1095" i="20"/>
  <c r="H1095" i="20" s="1"/>
  <c r="I1095" i="20" s="1"/>
  <c r="F1095" i="20"/>
  <c r="F1099" i="20"/>
  <c r="G1099" i="20"/>
  <c r="G333" i="20"/>
  <c r="H333" i="20" s="1"/>
  <c r="I333" i="20" s="1"/>
  <c r="F333" i="20"/>
  <c r="G1350" i="20"/>
  <c r="H1350" i="20" s="1"/>
  <c r="I1350" i="20" s="1"/>
  <c r="F1350" i="20"/>
  <c r="G1103" i="20"/>
  <c r="H1103" i="20" s="1"/>
  <c r="I1103" i="20" s="1"/>
  <c r="F1103" i="20"/>
  <c r="F338" i="20"/>
  <c r="G338" i="20"/>
  <c r="F1354" i="20"/>
  <c r="G1354" i="20"/>
  <c r="F836" i="20"/>
  <c r="G836" i="20"/>
  <c r="F593" i="20"/>
  <c r="G593" i="20"/>
  <c r="F1357" i="20"/>
  <c r="G1357" i="20"/>
  <c r="O896" i="20"/>
  <c r="P896" i="20" s="1"/>
  <c r="O799" i="20"/>
  <c r="P799" i="20" s="1"/>
  <c r="O1050" i="20"/>
  <c r="P1050" i="20" s="1"/>
  <c r="O791" i="20"/>
  <c r="P791" i="20" s="1"/>
  <c r="M801" i="20"/>
  <c r="O801" i="20" s="1"/>
  <c r="P801" i="20" s="1"/>
  <c r="O352" i="20"/>
  <c r="P352" i="20" s="1"/>
  <c r="O543" i="20"/>
  <c r="P543" i="20" s="1"/>
  <c r="H1345" i="20"/>
  <c r="I1345" i="20" s="1"/>
  <c r="H1088" i="20"/>
  <c r="I1088" i="20" s="1"/>
  <c r="H309" i="20"/>
  <c r="I309" i="20" s="1"/>
  <c r="H823" i="20"/>
  <c r="I823" i="20" s="1"/>
  <c r="H577" i="20"/>
  <c r="I577" i="20" s="1"/>
  <c r="H565" i="20"/>
  <c r="I565" i="20" s="1"/>
  <c r="H310" i="20"/>
  <c r="I310" i="20" s="1"/>
  <c r="F328" i="20"/>
  <c r="G328" i="20"/>
  <c r="H328" i="20" s="1"/>
  <c r="I328" i="20" s="1"/>
  <c r="G1355" i="20"/>
  <c r="H1355" i="20" s="1"/>
  <c r="I1355" i="20" s="1"/>
  <c r="F1355" i="20"/>
  <c r="F1359" i="20"/>
  <c r="G1359" i="20"/>
  <c r="F842" i="20"/>
  <c r="G842" i="20"/>
  <c r="F339" i="20"/>
  <c r="G339" i="20"/>
  <c r="H339" i="20" s="1"/>
  <c r="I339" i="20" s="1"/>
  <c r="G1363" i="20"/>
  <c r="H1363" i="20" s="1"/>
  <c r="F1363" i="20"/>
  <c r="F594" i="20"/>
  <c r="G594" i="20"/>
  <c r="G337" i="20"/>
  <c r="H337" i="20" s="1"/>
  <c r="I337" i="20" s="1"/>
  <c r="F337" i="20"/>
  <c r="G840" i="20"/>
  <c r="F840" i="20"/>
  <c r="G580" i="20"/>
  <c r="H580" i="20" s="1"/>
  <c r="I580" i="20" s="1"/>
  <c r="F580" i="20"/>
  <c r="H828" i="20"/>
  <c r="I828" i="20" s="1"/>
  <c r="H567" i="20"/>
  <c r="I567" i="20" s="1"/>
  <c r="H319" i="20"/>
  <c r="I319" i="20" s="1"/>
  <c r="G1349" i="20"/>
  <c r="H1349" i="20" s="1"/>
  <c r="I1349" i="20" s="1"/>
  <c r="F1349" i="20"/>
  <c r="G325" i="20"/>
  <c r="F325" i="20"/>
  <c r="G1353" i="20"/>
  <c r="F1353" i="20"/>
  <c r="F1361" i="20"/>
  <c r="G1361" i="20"/>
  <c r="H1361" i="20" s="1"/>
  <c r="I1361" i="20" s="1"/>
  <c r="F327" i="20"/>
  <c r="G327" i="20"/>
  <c r="F582" i="20"/>
  <c r="G582" i="20"/>
  <c r="H582" i="20" s="1"/>
  <c r="I582" i="20" s="1"/>
  <c r="F324" i="20"/>
  <c r="G324" i="20"/>
  <c r="H324" i="20" s="1"/>
  <c r="I324" i="20" s="1"/>
  <c r="F581" i="20"/>
  <c r="G581" i="20"/>
  <c r="H581" i="20" s="1"/>
  <c r="I581" i="20" s="1"/>
  <c r="G839" i="20"/>
  <c r="H839" i="20" s="1"/>
  <c r="I839" i="20" s="1"/>
  <c r="F839" i="20"/>
  <c r="F1102" i="20"/>
  <c r="G1102" i="20"/>
  <c r="H1102" i="20" s="1"/>
  <c r="I1102" i="20" s="1"/>
  <c r="F844" i="20"/>
  <c r="G844" i="20"/>
  <c r="H844" i="20" s="1"/>
  <c r="I844" i="20" s="1"/>
  <c r="G583" i="20"/>
  <c r="F583" i="20"/>
  <c r="O793" i="20"/>
  <c r="P793" i="20" s="1"/>
  <c r="O283" i="20"/>
  <c r="P283" i="20" s="1"/>
  <c r="O540" i="20"/>
  <c r="P540" i="20" s="1"/>
  <c r="O536" i="20"/>
  <c r="P536" i="20" s="1"/>
  <c r="O480" i="20"/>
  <c r="P480" i="20" s="1"/>
  <c r="O542" i="20"/>
  <c r="P542" i="20" s="1"/>
  <c r="O752" i="20"/>
  <c r="P752" i="20" s="1"/>
  <c r="O224" i="20"/>
  <c r="P224" i="20" s="1"/>
  <c r="H317" i="20"/>
  <c r="I317" i="20" s="1"/>
  <c r="H1341" i="20"/>
  <c r="I1341" i="20" s="1"/>
  <c r="H564" i="20"/>
  <c r="I564" i="20" s="1"/>
  <c r="H821" i="20"/>
  <c r="I821" i="20" s="1"/>
  <c r="H308" i="20"/>
  <c r="I308" i="20" s="1"/>
  <c r="H820" i="20"/>
  <c r="I820" i="20" s="1"/>
  <c r="F592" i="20"/>
  <c r="G592" i="20"/>
  <c r="H592" i="20" s="1"/>
  <c r="I592" i="20" s="1"/>
  <c r="G329" i="20"/>
  <c r="H329" i="20" s="1"/>
  <c r="I329" i="20" s="1"/>
  <c r="F329" i="20"/>
  <c r="G584" i="20"/>
  <c r="F584" i="20"/>
  <c r="F595" i="20"/>
  <c r="G595" i="20"/>
  <c r="H595" i="20" s="1"/>
  <c r="I595" i="20" s="1"/>
  <c r="G1101" i="20"/>
  <c r="F1101" i="20"/>
  <c r="F335" i="20"/>
  <c r="G335" i="20"/>
  <c r="F845" i="20"/>
  <c r="G845" i="20"/>
  <c r="H845" i="20" s="1"/>
  <c r="I845" i="20" s="1"/>
  <c r="G1351" i="20"/>
  <c r="F1351" i="20"/>
  <c r="F1100" i="20"/>
  <c r="G1100" i="20"/>
  <c r="H1100" i="20" s="1"/>
  <c r="I1100" i="20" s="1"/>
  <c r="F848" i="20"/>
  <c r="G848" i="20"/>
  <c r="H1344" i="20"/>
  <c r="I1344" i="20" s="1"/>
  <c r="H1081" i="20"/>
  <c r="I1081" i="20" s="1"/>
  <c r="H311" i="20"/>
  <c r="I311" i="20" s="1"/>
  <c r="H1080" i="20"/>
  <c r="I1080" i="20" s="1"/>
  <c r="H832" i="20"/>
  <c r="I832" i="20" s="1"/>
  <c r="G1106" i="20"/>
  <c r="H1106" i="20" s="1"/>
  <c r="I1106" i="20" s="1"/>
  <c r="F1106" i="20"/>
  <c r="O289" i="20"/>
  <c r="P289" i="20" s="1"/>
  <c r="O535" i="20"/>
  <c r="P535" i="20" s="1"/>
  <c r="H579" i="20"/>
  <c r="I579" i="20" s="1"/>
  <c r="H1342" i="20"/>
  <c r="I1342" i="20" s="1"/>
  <c r="F588" i="20"/>
  <c r="G588" i="20"/>
  <c r="H588" i="20" s="1"/>
  <c r="I588" i="20" s="1"/>
  <c r="G589" i="20"/>
  <c r="H589" i="20" s="1"/>
  <c r="I589" i="20" s="1"/>
  <c r="F589" i="20"/>
  <c r="G1093" i="20"/>
  <c r="F1093" i="20"/>
  <c r="F586" i="20"/>
  <c r="G586" i="20"/>
  <c r="H586" i="20" s="1"/>
  <c r="I586" i="20" s="1"/>
  <c r="G336" i="20"/>
  <c r="F336" i="20"/>
  <c r="F591" i="20"/>
  <c r="G591" i="20"/>
  <c r="G849" i="20"/>
  <c r="F849" i="20"/>
  <c r="F331" i="20"/>
  <c r="G331" i="20"/>
  <c r="H331" i="20" s="1"/>
  <c r="I331" i="20" s="1"/>
  <c r="F1352" i="20"/>
  <c r="G1352" i="20"/>
  <c r="H1352" i="20" s="1"/>
  <c r="I1352" i="20" s="1"/>
  <c r="G1098" i="20"/>
  <c r="H1098" i="20" s="1"/>
  <c r="I1098" i="20" s="1"/>
  <c r="F1098" i="20"/>
  <c r="H1335" i="20"/>
  <c r="I1335" i="20" s="1"/>
  <c r="H574" i="20"/>
  <c r="I574" i="20" s="1"/>
  <c r="O144" i="20"/>
  <c r="P144" i="20" s="1"/>
  <c r="M193" i="20"/>
  <c r="N193" i="20"/>
  <c r="N449" i="20"/>
  <c r="M449" i="20"/>
  <c r="N689" i="20"/>
  <c r="M689" i="20"/>
  <c r="N945" i="20"/>
  <c r="M945" i="20"/>
  <c r="N961" i="20"/>
  <c r="M961" i="20"/>
  <c r="M303" i="20"/>
  <c r="N303" i="20"/>
  <c r="M558" i="20"/>
  <c r="N558" i="20"/>
  <c r="O558" i="20" s="1"/>
  <c r="P558" i="20" s="1"/>
  <c r="N560" i="20"/>
  <c r="M560" i="20"/>
  <c r="M809" i="20"/>
  <c r="N809" i="20"/>
  <c r="M810" i="20"/>
  <c r="N810" i="20"/>
  <c r="N1061" i="20"/>
  <c r="M1061" i="20"/>
  <c r="N1063" i="20"/>
  <c r="M1063" i="20"/>
  <c r="O432" i="20"/>
  <c r="P432" i="20" s="1"/>
  <c r="O789" i="20"/>
  <c r="P789" i="20" s="1"/>
  <c r="O240" i="20"/>
  <c r="P240" i="20" s="1"/>
  <c r="O1052" i="20"/>
  <c r="P1052" i="20" s="1"/>
  <c r="O534" i="20"/>
  <c r="P534" i="20" s="1"/>
  <c r="O736" i="20"/>
  <c r="P736" i="20" s="1"/>
  <c r="N559" i="20"/>
  <c r="M559" i="20"/>
  <c r="N177" i="20"/>
  <c r="M177" i="20"/>
  <c r="N433" i="20"/>
  <c r="M433" i="20"/>
  <c r="K1362" i="20"/>
  <c r="K1346" i="20"/>
  <c r="K1330" i="20"/>
  <c r="K1314" i="20"/>
  <c r="K1298" i="20"/>
  <c r="K1266" i="20"/>
  <c r="K1282" i="20"/>
  <c r="K1250" i="20"/>
  <c r="K1234" i="20"/>
  <c r="K1218" i="20"/>
  <c r="K1202" i="20"/>
  <c r="K1186" i="20"/>
  <c r="K1170" i="20"/>
  <c r="K1154" i="20"/>
  <c r="K1106" i="20"/>
  <c r="K1138" i="20"/>
  <c r="K1122" i="20"/>
  <c r="K1074" i="20"/>
  <c r="K1058" i="20"/>
  <c r="K1090" i="20"/>
  <c r="K1042" i="20"/>
  <c r="K1026" i="20"/>
  <c r="K1010" i="20"/>
  <c r="K994" i="20"/>
  <c r="K962" i="20"/>
  <c r="K946" i="20"/>
  <c r="K930" i="20"/>
  <c r="K914" i="20"/>
  <c r="K978" i="20"/>
  <c r="K898" i="20"/>
  <c r="K882" i="20"/>
  <c r="K866" i="20"/>
  <c r="K850" i="20"/>
  <c r="K834" i="20"/>
  <c r="K818" i="20"/>
  <c r="K802" i="20"/>
  <c r="K786" i="20"/>
  <c r="K770" i="20"/>
  <c r="K754" i="20"/>
  <c r="K738" i="20"/>
  <c r="K722" i="20"/>
  <c r="K706" i="20"/>
  <c r="K690" i="20"/>
  <c r="K674" i="20"/>
  <c r="K658" i="20"/>
  <c r="K578" i="20"/>
  <c r="K562" i="20"/>
  <c r="M562" i="20" s="1"/>
  <c r="K642" i="20"/>
  <c r="K626" i="20"/>
  <c r="K610" i="20"/>
  <c r="K594" i="20"/>
  <c r="K546" i="20"/>
  <c r="K530" i="20"/>
  <c r="K514" i="20"/>
  <c r="K498" i="20"/>
  <c r="K482" i="20"/>
  <c r="K466" i="20"/>
  <c r="K450" i="20"/>
  <c r="K434" i="20"/>
  <c r="K418" i="20"/>
  <c r="K402" i="20"/>
  <c r="K226" i="20"/>
  <c r="K210" i="20"/>
  <c r="K370" i="20"/>
  <c r="K354" i="20"/>
  <c r="K338" i="20"/>
  <c r="K386" i="20"/>
  <c r="K322" i="20"/>
  <c r="K306" i="20"/>
  <c r="N306" i="20" s="1"/>
  <c r="O306" i="20" s="1"/>
  <c r="P306" i="20" s="1"/>
  <c r="K290" i="20"/>
  <c r="K274" i="20"/>
  <c r="K258" i="20"/>
  <c r="K242" i="20"/>
  <c r="K194" i="20"/>
  <c r="K178" i="20"/>
  <c r="K146" i="20"/>
  <c r="K114" i="20"/>
  <c r="K162" i="20"/>
  <c r="K130" i="20"/>
  <c r="K98" i="20"/>
  <c r="N81" i="20"/>
  <c r="N298" i="20"/>
  <c r="M298" i="20"/>
  <c r="N806" i="20"/>
  <c r="M806" i="20"/>
  <c r="N113" i="20"/>
  <c r="M113" i="20"/>
  <c r="N353" i="20"/>
  <c r="O353" i="20" s="1"/>
  <c r="P353" i="20" s="1"/>
  <c r="M353" i="20"/>
  <c r="N609" i="20"/>
  <c r="M609" i="20"/>
  <c r="M306" i="20"/>
  <c r="N302" i="20"/>
  <c r="M302" i="20"/>
  <c r="N557" i="20"/>
  <c r="O557" i="20" s="1"/>
  <c r="P557" i="20" s="1"/>
  <c r="M557" i="20"/>
  <c r="N814" i="20"/>
  <c r="M814" i="20"/>
  <c r="N817" i="20"/>
  <c r="M817" i="20"/>
  <c r="N1069" i="20"/>
  <c r="M1069" i="20"/>
  <c r="N1071" i="20"/>
  <c r="O1071" i="20" s="1"/>
  <c r="P1071" i="20" s="1"/>
  <c r="M1071" i="20"/>
  <c r="O208" i="20"/>
  <c r="P208" i="20" s="1"/>
  <c r="O416" i="20"/>
  <c r="P416" i="20" s="1"/>
  <c r="O1051" i="20"/>
  <c r="P1051" i="20" s="1"/>
  <c r="O541" i="20"/>
  <c r="P541" i="20" s="1"/>
  <c r="O1024" i="20"/>
  <c r="P1024" i="20" s="1"/>
  <c r="O256" i="20"/>
  <c r="P256" i="20" s="1"/>
  <c r="M1057" i="20"/>
  <c r="O1057" i="20" s="1"/>
  <c r="P1057" i="20" s="1"/>
  <c r="M295" i="20"/>
  <c r="N295" i="20"/>
  <c r="O295" i="20" s="1"/>
  <c r="P295" i="20" s="1"/>
  <c r="M805" i="20"/>
  <c r="N805" i="20"/>
  <c r="N1072" i="20"/>
  <c r="M1072" i="20"/>
  <c r="N465" i="20"/>
  <c r="M465" i="20"/>
  <c r="O960" i="20"/>
  <c r="P960" i="20" s="1"/>
  <c r="N225" i="20"/>
  <c r="M225" i="20"/>
  <c r="N481" i="20"/>
  <c r="M481" i="20"/>
  <c r="N737" i="20"/>
  <c r="M737" i="20"/>
  <c r="N977" i="20"/>
  <c r="O977" i="20" s="1"/>
  <c r="P977" i="20" s="1"/>
  <c r="M977" i="20"/>
  <c r="M554" i="20"/>
  <c r="N554" i="20"/>
  <c r="O720" i="20"/>
  <c r="P720" i="20" s="1"/>
  <c r="N145" i="20"/>
  <c r="M145" i="20"/>
  <c r="N241" i="20"/>
  <c r="M241" i="20"/>
  <c r="N369" i="20"/>
  <c r="M369" i="20"/>
  <c r="N497" i="20"/>
  <c r="M497" i="20"/>
  <c r="N625" i="20"/>
  <c r="M625" i="20"/>
  <c r="N753" i="20"/>
  <c r="M753" i="20"/>
  <c r="N865" i="20"/>
  <c r="M865" i="20"/>
  <c r="N993" i="20"/>
  <c r="M993" i="20"/>
  <c r="O1116" i="20"/>
  <c r="P1116" i="20" s="1"/>
  <c r="O1044" i="20"/>
  <c r="P1044" i="20" s="1"/>
  <c r="O800" i="20"/>
  <c r="P800" i="20" s="1"/>
  <c r="O284" i="20"/>
  <c r="P284" i="20" s="1"/>
  <c r="N297" i="20"/>
  <c r="M297" i="20"/>
  <c r="N293" i="20"/>
  <c r="M293" i="20"/>
  <c r="N555" i="20"/>
  <c r="M555" i="20"/>
  <c r="N813" i="20"/>
  <c r="M813" i="20"/>
  <c r="N808" i="20"/>
  <c r="M808" i="20"/>
  <c r="N1073" i="20"/>
  <c r="M1073" i="20"/>
  <c r="O790" i="20"/>
  <c r="P790" i="20" s="1"/>
  <c r="O280" i="20"/>
  <c r="P280" i="20" s="1"/>
  <c r="M545" i="20"/>
  <c r="O545" i="20" s="1"/>
  <c r="P545" i="20" s="1"/>
  <c r="O624" i="20"/>
  <c r="P624" i="20" s="1"/>
  <c r="O192" i="20"/>
  <c r="P192" i="20" s="1"/>
  <c r="N548" i="20"/>
  <c r="M548" i="20"/>
  <c r="M97" i="20"/>
  <c r="N97" i="20"/>
  <c r="N513" i="20"/>
  <c r="O513" i="20" s="1"/>
  <c r="P513" i="20" s="1"/>
  <c r="M513" i="20"/>
  <c r="M721" i="20"/>
  <c r="N721" i="20"/>
  <c r="N769" i="20"/>
  <c r="M769" i="20"/>
  <c r="N881" i="20"/>
  <c r="M881" i="20"/>
  <c r="M1009" i="20"/>
  <c r="N1009" i="20"/>
  <c r="L1118" i="20"/>
  <c r="N1117" i="20"/>
  <c r="M1117" i="20"/>
  <c r="N305" i="20"/>
  <c r="M305" i="20"/>
  <c r="N301" i="20"/>
  <c r="M301" i="20"/>
  <c r="N550" i="20"/>
  <c r="M550" i="20"/>
  <c r="N804" i="20"/>
  <c r="M804" i="20"/>
  <c r="N816" i="20"/>
  <c r="M816" i="20"/>
  <c r="M1060" i="20"/>
  <c r="N1060" i="20"/>
  <c r="N1066" i="20"/>
  <c r="M1066" i="20"/>
  <c r="O128" i="20"/>
  <c r="P128" i="20" s="1"/>
  <c r="N294" i="20"/>
  <c r="M294" i="20"/>
  <c r="M818" i="20"/>
  <c r="N818" i="20"/>
  <c r="O818" i="20" s="1"/>
  <c r="P818" i="20" s="1"/>
  <c r="N1067" i="20"/>
  <c r="O1067" i="20" s="1"/>
  <c r="P1067" i="20" s="1"/>
  <c r="M1067" i="20"/>
  <c r="N385" i="20"/>
  <c r="M385" i="20"/>
  <c r="M129" i="20"/>
  <c r="N129" i="20"/>
  <c r="O129" i="20" s="1"/>
  <c r="P129" i="20" s="1"/>
  <c r="N273" i="20"/>
  <c r="M273" i="20"/>
  <c r="N401" i="20"/>
  <c r="O401" i="20" s="1"/>
  <c r="P401" i="20" s="1"/>
  <c r="M401" i="20"/>
  <c r="N529" i="20"/>
  <c r="M529" i="20"/>
  <c r="M641" i="20"/>
  <c r="N641" i="20"/>
  <c r="O641" i="20" s="1"/>
  <c r="P641" i="20" s="1"/>
  <c r="N785" i="20"/>
  <c r="M785" i="20"/>
  <c r="N897" i="20"/>
  <c r="O897" i="20" s="1"/>
  <c r="P897" i="20" s="1"/>
  <c r="M897" i="20"/>
  <c r="M1025" i="20"/>
  <c r="N1025" i="20"/>
  <c r="O1046" i="20"/>
  <c r="P1046" i="20" s="1"/>
  <c r="O539" i="20"/>
  <c r="P539" i="20" s="1"/>
  <c r="O448" i="20"/>
  <c r="P448" i="20" s="1"/>
  <c r="O288" i="20"/>
  <c r="P288" i="20" s="1"/>
  <c r="N296" i="20"/>
  <c r="M296" i="20"/>
  <c r="N292" i="20"/>
  <c r="M292" i="20"/>
  <c r="M552" i="20"/>
  <c r="N552" i="20"/>
  <c r="N553" i="20"/>
  <c r="M553" i="20"/>
  <c r="N812" i="20"/>
  <c r="M812" i="20"/>
  <c r="N807" i="20"/>
  <c r="M807" i="20"/>
  <c r="M1064" i="20"/>
  <c r="N1064" i="20"/>
  <c r="N1070" i="20"/>
  <c r="M1070" i="20"/>
  <c r="O1055" i="20"/>
  <c r="P1055" i="20" s="1"/>
  <c r="O532" i="20"/>
  <c r="P532" i="20" s="1"/>
  <c r="O281" i="20"/>
  <c r="P281" i="20" s="1"/>
  <c r="O1008" i="20"/>
  <c r="P1008" i="20" s="1"/>
  <c r="O798" i="20"/>
  <c r="P798" i="20" s="1"/>
  <c r="O286" i="20"/>
  <c r="P286" i="20" s="1"/>
  <c r="P95" i="20"/>
  <c r="N673" i="20"/>
  <c r="M673" i="20"/>
  <c r="N929" i="20"/>
  <c r="M929" i="20"/>
  <c r="N299" i="20"/>
  <c r="M299" i="20"/>
  <c r="N551" i="20"/>
  <c r="M551" i="20"/>
  <c r="N1062" i="20"/>
  <c r="M1062" i="20"/>
  <c r="N209" i="20"/>
  <c r="M209" i="20"/>
  <c r="M705" i="20"/>
  <c r="N705" i="20"/>
  <c r="M556" i="20"/>
  <c r="N556" i="20"/>
  <c r="N1065" i="20"/>
  <c r="M1065" i="20"/>
  <c r="N257" i="20"/>
  <c r="M257" i="20"/>
  <c r="O464" i="20"/>
  <c r="P464" i="20" s="1"/>
  <c r="M161" i="20"/>
  <c r="N161" i="20"/>
  <c r="N417" i="20"/>
  <c r="M417" i="20"/>
  <c r="N657" i="20"/>
  <c r="O657" i="20" s="1"/>
  <c r="P657" i="20" s="1"/>
  <c r="M657" i="20"/>
  <c r="M913" i="20"/>
  <c r="N913" i="20"/>
  <c r="O913" i="20" s="1"/>
  <c r="P913" i="20" s="1"/>
  <c r="M1041" i="20"/>
  <c r="N1041" i="20"/>
  <c r="O797" i="20"/>
  <c r="P797" i="20" s="1"/>
  <c r="O279" i="20"/>
  <c r="P279" i="20" s="1"/>
  <c r="O1056" i="20"/>
  <c r="P1056" i="20" s="1"/>
  <c r="J1344" i="20"/>
  <c r="J1340" i="20"/>
  <c r="J1336" i="20"/>
  <c r="J1332" i="20"/>
  <c r="J1345" i="20"/>
  <c r="J1341" i="20"/>
  <c r="J1337" i="20"/>
  <c r="J1333" i="20"/>
  <c r="J1346" i="20"/>
  <c r="J1342" i="20"/>
  <c r="J1338" i="20"/>
  <c r="J1334" i="20"/>
  <c r="J1347" i="20"/>
  <c r="J1343" i="20"/>
  <c r="J1339" i="20"/>
  <c r="J1335" i="20"/>
  <c r="J1090" i="20"/>
  <c r="J1086" i="20"/>
  <c r="J1082" i="20"/>
  <c r="J1078" i="20"/>
  <c r="J1091" i="20"/>
  <c r="J1087" i="20"/>
  <c r="J1083" i="20"/>
  <c r="J1079" i="20"/>
  <c r="J1088" i="20"/>
  <c r="J1084" i="20"/>
  <c r="J1080" i="20"/>
  <c r="J1076" i="20"/>
  <c r="J1089" i="20"/>
  <c r="J1085" i="20"/>
  <c r="J1081" i="20"/>
  <c r="J1077" i="20"/>
  <c r="J829" i="20"/>
  <c r="J830" i="20"/>
  <c r="J831" i="20"/>
  <c r="J832" i="20"/>
  <c r="J833" i="20"/>
  <c r="J834" i="20"/>
  <c r="J835" i="20"/>
  <c r="J823" i="20"/>
  <c r="J824" i="20"/>
  <c r="J825" i="20"/>
  <c r="J826" i="20"/>
  <c r="J828" i="20"/>
  <c r="J820" i="20"/>
  <c r="J821" i="20"/>
  <c r="J827" i="20"/>
  <c r="J822" i="20"/>
  <c r="J577" i="20"/>
  <c r="J576" i="20"/>
  <c r="J568" i="20"/>
  <c r="J578" i="20"/>
  <c r="J569" i="20"/>
  <c r="J579" i="20"/>
  <c r="J570" i="20"/>
  <c r="J571" i="20"/>
  <c r="J572" i="20"/>
  <c r="J564" i="20"/>
  <c r="J573" i="20"/>
  <c r="J565" i="20"/>
  <c r="J574" i="20"/>
  <c r="J566" i="20"/>
  <c r="J575" i="20"/>
  <c r="J567" i="20"/>
  <c r="J316" i="20"/>
  <c r="J308" i="20"/>
  <c r="J317" i="20"/>
  <c r="J309" i="20"/>
  <c r="J318" i="20"/>
  <c r="J310" i="20"/>
  <c r="J319" i="20"/>
  <c r="J311" i="20"/>
  <c r="J320" i="20"/>
  <c r="J312" i="20"/>
  <c r="J321" i="20"/>
  <c r="J313" i="20"/>
  <c r="J322" i="20"/>
  <c r="J314" i="20"/>
  <c r="J323" i="20"/>
  <c r="J315" i="20"/>
  <c r="M81" i="20"/>
  <c r="N304" i="20"/>
  <c r="M304" i="20"/>
  <c r="N300" i="20"/>
  <c r="M300" i="20"/>
  <c r="N549" i="20"/>
  <c r="M549" i="20"/>
  <c r="N561" i="20"/>
  <c r="M561" i="20"/>
  <c r="N811" i="20"/>
  <c r="M811" i="20"/>
  <c r="N815" i="20"/>
  <c r="M815" i="20"/>
  <c r="N1068" i="20"/>
  <c r="M1068" i="20"/>
  <c r="N1074" i="20"/>
  <c r="M1074" i="20"/>
  <c r="O794" i="20"/>
  <c r="P794" i="20" s="1"/>
  <c r="O285" i="20"/>
  <c r="P285" i="20" s="1"/>
  <c r="O880" i="20"/>
  <c r="P880" i="20" s="1"/>
  <c r="O864" i="20"/>
  <c r="P864" i="20" s="1"/>
  <c r="O282" i="20"/>
  <c r="P282" i="20" s="1"/>
  <c r="O992" i="20"/>
  <c r="P992" i="20" s="1"/>
  <c r="O1068" i="20" l="1"/>
  <c r="P1068" i="20" s="1"/>
  <c r="O549" i="20"/>
  <c r="P549" i="20" s="1"/>
  <c r="O417" i="20"/>
  <c r="P417" i="20" s="1"/>
  <c r="O556" i="20"/>
  <c r="P556" i="20" s="1"/>
  <c r="O1070" i="20"/>
  <c r="P1070" i="20" s="1"/>
  <c r="O553" i="20"/>
  <c r="P553" i="20" s="1"/>
  <c r="O785" i="20"/>
  <c r="P785" i="20" s="1"/>
  <c r="O273" i="20"/>
  <c r="P273" i="20" s="1"/>
  <c r="O881" i="20"/>
  <c r="P881" i="20" s="1"/>
  <c r="N562" i="20"/>
  <c r="O562" i="20" s="1"/>
  <c r="P562" i="20" s="1"/>
  <c r="O737" i="20"/>
  <c r="P737" i="20" s="1"/>
  <c r="O1069" i="20"/>
  <c r="P1069" i="20" s="1"/>
  <c r="O302" i="20"/>
  <c r="P302" i="20" s="1"/>
  <c r="O113" i="20"/>
  <c r="P113" i="20" s="1"/>
  <c r="O809" i="20"/>
  <c r="P809" i="20" s="1"/>
  <c r="O193" i="20"/>
  <c r="P193" i="20" s="1"/>
  <c r="H336" i="20"/>
  <c r="I336" i="20" s="1"/>
  <c r="H1101" i="20"/>
  <c r="I1101" i="20" s="1"/>
  <c r="H583" i="20"/>
  <c r="I583" i="20" s="1"/>
  <c r="H594" i="20"/>
  <c r="I594" i="20" s="1"/>
  <c r="H1359" i="20"/>
  <c r="I1359" i="20" s="1"/>
  <c r="H836" i="20"/>
  <c r="I836" i="20" s="1"/>
  <c r="H1104" i="20"/>
  <c r="I1104" i="20" s="1"/>
  <c r="H590" i="20"/>
  <c r="I590" i="20" s="1"/>
  <c r="H585" i="20"/>
  <c r="I585" i="20" s="1"/>
  <c r="H1092" i="20"/>
  <c r="I1092" i="20" s="1"/>
  <c r="P96" i="20"/>
  <c r="O815" i="20"/>
  <c r="P815" i="20" s="1"/>
  <c r="O300" i="20"/>
  <c r="P300" i="20" s="1"/>
  <c r="O705" i="20"/>
  <c r="P705" i="20" s="1"/>
  <c r="O294" i="20"/>
  <c r="P294" i="20" s="1"/>
  <c r="O769" i="20"/>
  <c r="P769" i="20" s="1"/>
  <c r="O548" i="20"/>
  <c r="P548" i="20" s="1"/>
  <c r="O481" i="20"/>
  <c r="P481" i="20" s="1"/>
  <c r="O805" i="20"/>
  <c r="P805" i="20" s="1"/>
  <c r="O817" i="20"/>
  <c r="P817" i="20" s="1"/>
  <c r="O806" i="20"/>
  <c r="P806" i="20" s="1"/>
  <c r="H1351" i="20"/>
  <c r="I1351" i="20" s="1"/>
  <c r="H1353" i="20"/>
  <c r="I1353" i="20" s="1"/>
  <c r="H1354" i="20"/>
  <c r="I1354" i="20" s="1"/>
  <c r="H1358" i="20"/>
  <c r="I1358" i="20" s="1"/>
  <c r="H843" i="20"/>
  <c r="I843" i="20" s="1"/>
  <c r="I1363" i="20"/>
  <c r="O811" i="20"/>
  <c r="P811" i="20" s="1"/>
  <c r="O304" i="20"/>
  <c r="P304" i="20" s="1"/>
  <c r="O807" i="20"/>
  <c r="P807" i="20" s="1"/>
  <c r="O292" i="20"/>
  <c r="P292" i="20" s="1"/>
  <c r="O529" i="20"/>
  <c r="P529" i="20" s="1"/>
  <c r="O385" i="20"/>
  <c r="P385" i="20" s="1"/>
  <c r="O225" i="20"/>
  <c r="P225" i="20" s="1"/>
  <c r="O814" i="20"/>
  <c r="P814" i="20" s="1"/>
  <c r="O609" i="20"/>
  <c r="P609" i="20" s="1"/>
  <c r="O298" i="20"/>
  <c r="P298" i="20" s="1"/>
  <c r="H849" i="20"/>
  <c r="I849" i="20" s="1"/>
  <c r="H1093" i="20"/>
  <c r="I1093" i="20" s="1"/>
  <c r="H584" i="20"/>
  <c r="I584" i="20" s="1"/>
  <c r="H325" i="20"/>
  <c r="I325" i="20" s="1"/>
  <c r="H1357" i="20"/>
  <c r="I1357" i="20" s="1"/>
  <c r="H338" i="20"/>
  <c r="I338" i="20" s="1"/>
  <c r="H1099" i="20"/>
  <c r="I1099" i="20" s="1"/>
  <c r="H838" i="20"/>
  <c r="I838" i="20" s="1"/>
  <c r="H1348" i="20"/>
  <c r="I1348" i="20" s="1"/>
  <c r="H591" i="20"/>
  <c r="I591" i="20" s="1"/>
  <c r="H848" i="20"/>
  <c r="I848" i="20" s="1"/>
  <c r="H335" i="20"/>
  <c r="I335" i="20" s="1"/>
  <c r="H327" i="20"/>
  <c r="I327" i="20" s="1"/>
  <c r="H840" i="20"/>
  <c r="I840" i="20" s="1"/>
  <c r="H1097" i="20"/>
  <c r="I1097" i="20" s="1"/>
  <c r="O1060" i="20"/>
  <c r="P1060" i="20" s="1"/>
  <c r="O810" i="20"/>
  <c r="P810" i="20" s="1"/>
  <c r="O303" i="20"/>
  <c r="P303" i="20" s="1"/>
  <c r="H842" i="20"/>
  <c r="I842" i="20" s="1"/>
  <c r="H593" i="20"/>
  <c r="I593" i="20" s="1"/>
  <c r="H837" i="20"/>
  <c r="I837" i="20" s="1"/>
  <c r="H1107" i="20"/>
  <c r="I1107" i="20" s="1"/>
  <c r="N312" i="20"/>
  <c r="M312" i="20"/>
  <c r="N1084" i="20"/>
  <c r="M1084" i="20"/>
  <c r="N258" i="20"/>
  <c r="M258" i="20"/>
  <c r="M482" i="20"/>
  <c r="N482" i="20"/>
  <c r="O482" i="20" s="1"/>
  <c r="P482" i="20" s="1"/>
  <c r="N738" i="20"/>
  <c r="M738" i="20"/>
  <c r="M866" i="20"/>
  <c r="N866" i="20"/>
  <c r="J1360" i="20"/>
  <c r="J1356" i="20"/>
  <c r="J1352" i="20"/>
  <c r="J1348" i="20"/>
  <c r="J1361" i="20"/>
  <c r="J1357" i="20"/>
  <c r="J1353" i="20"/>
  <c r="J1349" i="20"/>
  <c r="J1362" i="20"/>
  <c r="J1358" i="20"/>
  <c r="J1354" i="20"/>
  <c r="J1350" i="20"/>
  <c r="J1363" i="20"/>
  <c r="J1359" i="20"/>
  <c r="J1355" i="20"/>
  <c r="J1351" i="20"/>
  <c r="J1107" i="20"/>
  <c r="J1102" i="20"/>
  <c r="J1098" i="20"/>
  <c r="J1094" i="20"/>
  <c r="J1106" i="20"/>
  <c r="J1103" i="20"/>
  <c r="J1099" i="20"/>
  <c r="J1095" i="20"/>
  <c r="J1104" i="20"/>
  <c r="J1100" i="20"/>
  <c r="J1096" i="20"/>
  <c r="J1092" i="20"/>
  <c r="J1105" i="20"/>
  <c r="J1101" i="20"/>
  <c r="J1097" i="20"/>
  <c r="J1093" i="20"/>
  <c r="J845" i="20"/>
  <c r="J837" i="20"/>
  <c r="J846" i="20"/>
  <c r="J838" i="20"/>
  <c r="J847" i="20"/>
  <c r="J839" i="20"/>
  <c r="J848" i="20"/>
  <c r="J840" i="20"/>
  <c r="J849" i="20"/>
  <c r="J841" i="20"/>
  <c r="J850" i="20"/>
  <c r="J842" i="20"/>
  <c r="J851" i="20"/>
  <c r="J843" i="20"/>
  <c r="J836" i="20"/>
  <c r="J844" i="20"/>
  <c r="J594" i="20"/>
  <c r="J586" i="20"/>
  <c r="J595" i="20"/>
  <c r="J587" i="20"/>
  <c r="J588" i="20"/>
  <c r="J589" i="20"/>
  <c r="J580" i="20"/>
  <c r="J590" i="20"/>
  <c r="J581" i="20"/>
  <c r="J591" i="20"/>
  <c r="J583" i="20"/>
  <c r="J582" i="20"/>
  <c r="J592" i="20"/>
  <c r="J584" i="20"/>
  <c r="J593" i="20"/>
  <c r="J585" i="20"/>
  <c r="J332" i="20"/>
  <c r="J324" i="20"/>
  <c r="J336" i="20"/>
  <c r="J333" i="20"/>
  <c r="J325" i="20"/>
  <c r="J337" i="20"/>
  <c r="J334" i="20"/>
  <c r="J326" i="20"/>
  <c r="J338" i="20"/>
  <c r="J335" i="20"/>
  <c r="J327" i="20"/>
  <c r="J339" i="20"/>
  <c r="J328" i="20"/>
  <c r="J329" i="20"/>
  <c r="J330" i="20"/>
  <c r="J331" i="20"/>
  <c r="N320" i="20"/>
  <c r="O320" i="20" s="1"/>
  <c r="P320" i="20" s="1"/>
  <c r="M320" i="20"/>
  <c r="N316" i="20"/>
  <c r="M316" i="20"/>
  <c r="N572" i="20"/>
  <c r="M572" i="20"/>
  <c r="N577" i="20"/>
  <c r="M577" i="20"/>
  <c r="N824" i="20"/>
  <c r="O824" i="20" s="1"/>
  <c r="P824" i="20" s="1"/>
  <c r="M824" i="20"/>
  <c r="N829" i="20"/>
  <c r="M829" i="20"/>
  <c r="N1088" i="20"/>
  <c r="M1088" i="20"/>
  <c r="N1090" i="20"/>
  <c r="M1090" i="20"/>
  <c r="O1062" i="20"/>
  <c r="P1062" i="20" s="1"/>
  <c r="O816" i="20"/>
  <c r="P816" i="20" s="1"/>
  <c r="O301" i="20"/>
  <c r="P301" i="20" s="1"/>
  <c r="O721" i="20"/>
  <c r="P721" i="20" s="1"/>
  <c r="O813" i="20"/>
  <c r="P813" i="20" s="1"/>
  <c r="O297" i="20"/>
  <c r="P297" i="20" s="1"/>
  <c r="O625" i="20"/>
  <c r="P625" i="20" s="1"/>
  <c r="O145" i="20"/>
  <c r="P145" i="20" s="1"/>
  <c r="O465" i="20"/>
  <c r="P465" i="20" s="1"/>
  <c r="N130" i="20"/>
  <c r="M130" i="20"/>
  <c r="M274" i="20"/>
  <c r="N274" i="20"/>
  <c r="M210" i="20"/>
  <c r="N210" i="20"/>
  <c r="M498" i="20"/>
  <c r="N498" i="20"/>
  <c r="N754" i="20"/>
  <c r="M754" i="20"/>
  <c r="N882" i="20"/>
  <c r="O882" i="20" s="1"/>
  <c r="P882" i="20" s="1"/>
  <c r="M882" i="20"/>
  <c r="M1010" i="20"/>
  <c r="N1010" i="20"/>
  <c r="O433" i="20"/>
  <c r="P433" i="20" s="1"/>
  <c r="O1063" i="20"/>
  <c r="P1063" i="20" s="1"/>
  <c r="O560" i="20"/>
  <c r="P560" i="20" s="1"/>
  <c r="O449" i="20"/>
  <c r="P449" i="20" s="1"/>
  <c r="O1074" i="20"/>
  <c r="P1074" i="20" s="1"/>
  <c r="O561" i="20"/>
  <c r="P561" i="20" s="1"/>
  <c r="N315" i="20"/>
  <c r="O315" i="20" s="1"/>
  <c r="P315" i="20" s="1"/>
  <c r="M315" i="20"/>
  <c r="M311" i="20"/>
  <c r="N311" i="20"/>
  <c r="N567" i="20"/>
  <c r="M567" i="20"/>
  <c r="M571" i="20"/>
  <c r="N571" i="20"/>
  <c r="N822" i="20"/>
  <c r="O822" i="20" s="1"/>
  <c r="P822" i="20" s="1"/>
  <c r="M822" i="20"/>
  <c r="N823" i="20"/>
  <c r="M823" i="20"/>
  <c r="N1077" i="20"/>
  <c r="M1077" i="20"/>
  <c r="N1079" i="20"/>
  <c r="M1079" i="20"/>
  <c r="O812" i="20"/>
  <c r="P812" i="20" s="1"/>
  <c r="O296" i="20"/>
  <c r="P296" i="20" s="1"/>
  <c r="N162" i="20"/>
  <c r="M162" i="20"/>
  <c r="M290" i="20"/>
  <c r="N290" i="20"/>
  <c r="M226" i="20"/>
  <c r="N226" i="20"/>
  <c r="M514" i="20"/>
  <c r="N514" i="20"/>
  <c r="N770" i="20"/>
  <c r="M770" i="20"/>
  <c r="M898" i="20"/>
  <c r="N898" i="20"/>
  <c r="M1026" i="20"/>
  <c r="N1026" i="20"/>
  <c r="N564" i="20"/>
  <c r="O564" i="20" s="1"/>
  <c r="P564" i="20" s="1"/>
  <c r="M564" i="20"/>
  <c r="N98" i="20"/>
  <c r="O98" i="20" s="1"/>
  <c r="P98" i="20" s="1"/>
  <c r="M98" i="20"/>
  <c r="M370" i="20"/>
  <c r="N370" i="20"/>
  <c r="M642" i="20"/>
  <c r="N642" i="20"/>
  <c r="N994" i="20"/>
  <c r="O994" i="20" s="1"/>
  <c r="P994" i="20" s="1"/>
  <c r="M994" i="20"/>
  <c r="M319" i="20"/>
  <c r="N319" i="20"/>
  <c r="N575" i="20"/>
  <c r="M575" i="20"/>
  <c r="N570" i="20"/>
  <c r="O570" i="20" s="1"/>
  <c r="P570" i="20" s="1"/>
  <c r="M570" i="20"/>
  <c r="N827" i="20"/>
  <c r="O827" i="20" s="1"/>
  <c r="P827" i="20" s="1"/>
  <c r="M827" i="20"/>
  <c r="N1081" i="20"/>
  <c r="M1081" i="20"/>
  <c r="N1083" i="20"/>
  <c r="M1083" i="20"/>
  <c r="O257" i="20"/>
  <c r="P257" i="20" s="1"/>
  <c r="O929" i="20"/>
  <c r="P929" i="20" s="1"/>
  <c r="O1025" i="20"/>
  <c r="P1025" i="20" s="1"/>
  <c r="O804" i="20"/>
  <c r="P804" i="20" s="1"/>
  <c r="O305" i="20"/>
  <c r="P305" i="20" s="1"/>
  <c r="O1009" i="20"/>
  <c r="P1009" i="20" s="1"/>
  <c r="O555" i="20"/>
  <c r="P555" i="20" s="1"/>
  <c r="O993" i="20"/>
  <c r="P993" i="20" s="1"/>
  <c r="O497" i="20"/>
  <c r="P497" i="20" s="1"/>
  <c r="N114" i="20"/>
  <c r="M114" i="20"/>
  <c r="N402" i="20"/>
  <c r="M402" i="20"/>
  <c r="N530" i="20"/>
  <c r="M530" i="20"/>
  <c r="N658" i="20"/>
  <c r="M658" i="20"/>
  <c r="N786" i="20"/>
  <c r="M786" i="20"/>
  <c r="N978" i="20"/>
  <c r="M978" i="20"/>
  <c r="N1042" i="20"/>
  <c r="M1042" i="20"/>
  <c r="O177" i="20"/>
  <c r="P177" i="20" s="1"/>
  <c r="O1061" i="20"/>
  <c r="P1061" i="20" s="1"/>
  <c r="O961" i="20"/>
  <c r="P961" i="20" s="1"/>
  <c r="N314" i="20"/>
  <c r="O314" i="20" s="1"/>
  <c r="P314" i="20" s="1"/>
  <c r="M314" i="20"/>
  <c r="N310" i="20"/>
  <c r="M310" i="20"/>
  <c r="M566" i="20"/>
  <c r="N566" i="20"/>
  <c r="N821" i="20"/>
  <c r="M821" i="20"/>
  <c r="N834" i="20"/>
  <c r="M834" i="20"/>
  <c r="N1085" i="20"/>
  <c r="O1085" i="20" s="1"/>
  <c r="P1085" i="20" s="1"/>
  <c r="M1085" i="20"/>
  <c r="N1087" i="20"/>
  <c r="M1087" i="20"/>
  <c r="N146" i="20"/>
  <c r="M146" i="20"/>
  <c r="N418" i="20"/>
  <c r="O418" i="20" s="1"/>
  <c r="P418" i="20" s="1"/>
  <c r="M418" i="20"/>
  <c r="N546" i="20"/>
  <c r="O546" i="20" s="1"/>
  <c r="P546" i="20" s="1"/>
  <c r="M546" i="20"/>
  <c r="N674" i="20"/>
  <c r="M674" i="20"/>
  <c r="N802" i="20"/>
  <c r="M802" i="20"/>
  <c r="N914" i="20"/>
  <c r="O914" i="20" s="1"/>
  <c r="P914" i="20" s="1"/>
  <c r="M914" i="20"/>
  <c r="N825" i="20"/>
  <c r="O825" i="20" s="1"/>
  <c r="P825" i="20" s="1"/>
  <c r="M825" i="20"/>
  <c r="N322" i="20"/>
  <c r="M322" i="20"/>
  <c r="N318" i="20"/>
  <c r="M318" i="20"/>
  <c r="N574" i="20"/>
  <c r="O574" i="20" s="1"/>
  <c r="P574" i="20" s="1"/>
  <c r="M574" i="20"/>
  <c r="N569" i="20"/>
  <c r="O569" i="20" s="1"/>
  <c r="P569" i="20" s="1"/>
  <c r="M569" i="20"/>
  <c r="N820" i="20"/>
  <c r="M820" i="20"/>
  <c r="N833" i="20"/>
  <c r="M833" i="20"/>
  <c r="N1089" i="20"/>
  <c r="O1089" i="20" s="1"/>
  <c r="P1089" i="20" s="1"/>
  <c r="M1089" i="20"/>
  <c r="O209" i="20"/>
  <c r="P209" i="20" s="1"/>
  <c r="O551" i="20"/>
  <c r="P551" i="20" s="1"/>
  <c r="O673" i="20"/>
  <c r="P673" i="20" s="1"/>
  <c r="O1064" i="20"/>
  <c r="P1064" i="20" s="1"/>
  <c r="O552" i="20"/>
  <c r="P552" i="20" s="1"/>
  <c r="O1066" i="20"/>
  <c r="P1066" i="20" s="1"/>
  <c r="O1117" i="20"/>
  <c r="P1117" i="20" s="1"/>
  <c r="O97" i="20"/>
  <c r="O1073" i="20"/>
  <c r="P1073" i="20" s="1"/>
  <c r="O865" i="20"/>
  <c r="P865" i="20" s="1"/>
  <c r="O369" i="20"/>
  <c r="P369" i="20" s="1"/>
  <c r="O554" i="20"/>
  <c r="P554" i="20" s="1"/>
  <c r="O1072" i="20"/>
  <c r="P1072" i="20" s="1"/>
  <c r="N178" i="20"/>
  <c r="O178" i="20" s="1"/>
  <c r="P178" i="20" s="1"/>
  <c r="M178" i="20"/>
  <c r="N386" i="20"/>
  <c r="M386" i="20"/>
  <c r="N434" i="20"/>
  <c r="M434" i="20"/>
  <c r="N690" i="20"/>
  <c r="M690" i="20"/>
  <c r="N930" i="20"/>
  <c r="O930" i="20" s="1"/>
  <c r="P930" i="20" s="1"/>
  <c r="M930" i="20"/>
  <c r="N1058" i="20"/>
  <c r="M1058" i="20"/>
  <c r="O559" i="20"/>
  <c r="P559" i="20" s="1"/>
  <c r="O945" i="20"/>
  <c r="P945" i="20" s="1"/>
  <c r="N308" i="20"/>
  <c r="M308" i="20"/>
  <c r="N830" i="20"/>
  <c r="M830" i="20"/>
  <c r="N309" i="20"/>
  <c r="O309" i="20" s="1"/>
  <c r="P309" i="20" s="1"/>
  <c r="M309" i="20"/>
  <c r="N578" i="20"/>
  <c r="M578" i="20"/>
  <c r="M832" i="20"/>
  <c r="N832" i="20"/>
  <c r="O832" i="20" s="1"/>
  <c r="P832" i="20" s="1"/>
  <c r="N1078" i="20"/>
  <c r="M1078" i="20"/>
  <c r="L1119" i="20"/>
  <c r="N1118" i="20"/>
  <c r="M1118" i="20"/>
  <c r="M194" i="20"/>
  <c r="N194" i="20"/>
  <c r="N450" i="20"/>
  <c r="O450" i="20" s="1"/>
  <c r="P450" i="20" s="1"/>
  <c r="M450" i="20"/>
  <c r="N610" i="20"/>
  <c r="M610" i="20"/>
  <c r="N706" i="20"/>
  <c r="M706" i="20"/>
  <c r="M946" i="20"/>
  <c r="N946" i="20"/>
  <c r="N576" i="20"/>
  <c r="M576" i="20"/>
  <c r="N1086" i="20"/>
  <c r="M1086" i="20"/>
  <c r="N313" i="20"/>
  <c r="M313" i="20"/>
  <c r="N565" i="20"/>
  <c r="O565" i="20" s="1"/>
  <c r="P565" i="20" s="1"/>
  <c r="M565" i="20"/>
  <c r="N828" i="20"/>
  <c r="M828" i="20"/>
  <c r="N1076" i="20"/>
  <c r="M1076" i="20"/>
  <c r="N321" i="20"/>
  <c r="M321" i="20"/>
  <c r="N317" i="20"/>
  <c r="O317" i="20" s="1"/>
  <c r="P317" i="20" s="1"/>
  <c r="M317" i="20"/>
  <c r="N573" i="20"/>
  <c r="M573" i="20"/>
  <c r="N568" i="20"/>
  <c r="M568" i="20"/>
  <c r="M826" i="20"/>
  <c r="N826" i="20"/>
  <c r="O826" i="20" s="1"/>
  <c r="P826" i="20" s="1"/>
  <c r="N831" i="20"/>
  <c r="O831" i="20" s="1"/>
  <c r="P831" i="20" s="1"/>
  <c r="M831" i="20"/>
  <c r="N1080" i="20"/>
  <c r="M1080" i="20"/>
  <c r="N1082" i="20"/>
  <c r="M1082" i="20"/>
  <c r="O1041" i="20"/>
  <c r="P1041" i="20" s="1"/>
  <c r="O161" i="20"/>
  <c r="P161" i="20" s="1"/>
  <c r="O1065" i="20"/>
  <c r="P1065" i="20" s="1"/>
  <c r="O299" i="20"/>
  <c r="P299" i="20" s="1"/>
  <c r="O550" i="20"/>
  <c r="P550" i="20" s="1"/>
  <c r="O808" i="20"/>
  <c r="P808" i="20" s="1"/>
  <c r="O293" i="20"/>
  <c r="P293" i="20" s="1"/>
  <c r="O753" i="20"/>
  <c r="P753" i="20" s="1"/>
  <c r="O241" i="20"/>
  <c r="P241" i="20" s="1"/>
  <c r="K1363" i="20"/>
  <c r="K1347" i="20"/>
  <c r="K1331" i="20"/>
  <c r="K1315" i="20"/>
  <c r="K1283" i="20"/>
  <c r="K1267" i="20"/>
  <c r="K1251" i="20"/>
  <c r="K1299" i="20"/>
  <c r="K1235" i="20"/>
  <c r="K1219" i="20"/>
  <c r="K1187" i="20"/>
  <c r="K1171" i="20"/>
  <c r="K1155" i="20"/>
  <c r="K1139" i="20"/>
  <c r="K1123" i="20"/>
  <c r="K1203" i="20"/>
  <c r="K1091" i="20"/>
  <c r="M1091" i="20" s="1"/>
  <c r="K1075" i="20"/>
  <c r="K1107" i="20"/>
  <c r="K1059" i="20"/>
  <c r="K1027" i="20"/>
  <c r="K995" i="20"/>
  <c r="K979" i="20"/>
  <c r="K963" i="20"/>
  <c r="K947" i="20"/>
  <c r="K931" i="20"/>
  <c r="K915" i="20"/>
  <c r="K1043" i="20"/>
  <c r="K1011" i="20"/>
  <c r="K899" i="20"/>
  <c r="K883" i="20"/>
  <c r="K867" i="20"/>
  <c r="K851" i="20"/>
  <c r="K835" i="20"/>
  <c r="M835" i="20" s="1"/>
  <c r="K819" i="20"/>
  <c r="K803" i="20"/>
  <c r="K787" i="20"/>
  <c r="K771" i="20"/>
  <c r="K755" i="20"/>
  <c r="K739" i="20"/>
  <c r="K707" i="20"/>
  <c r="K691" i="20"/>
  <c r="K675" i="20"/>
  <c r="K659" i="20"/>
  <c r="K643" i="20"/>
  <c r="K723" i="20"/>
  <c r="K627" i="20"/>
  <c r="K611" i="20"/>
  <c r="K595" i="20"/>
  <c r="K579" i="20"/>
  <c r="M579" i="20" s="1"/>
  <c r="K467" i="20"/>
  <c r="K547" i="20"/>
  <c r="K531" i="20"/>
  <c r="K515" i="20"/>
  <c r="K499" i="20"/>
  <c r="K563" i="20"/>
  <c r="K451" i="20"/>
  <c r="K435" i="20"/>
  <c r="K419" i="20"/>
  <c r="K403" i="20"/>
  <c r="K387" i="20"/>
  <c r="K483" i="20"/>
  <c r="K227" i="20"/>
  <c r="K211" i="20"/>
  <c r="K371" i="20"/>
  <c r="K355" i="20"/>
  <c r="K339" i="20"/>
  <c r="K323" i="20"/>
  <c r="N323" i="20" s="1"/>
  <c r="K307" i="20"/>
  <c r="K291" i="20"/>
  <c r="K275" i="20"/>
  <c r="K259" i="20"/>
  <c r="K243" i="20"/>
  <c r="K147" i="20"/>
  <c r="K115" i="20"/>
  <c r="K195" i="20"/>
  <c r="K179" i="20"/>
  <c r="K131" i="20"/>
  <c r="K99" i="20"/>
  <c r="K163" i="20"/>
  <c r="N242" i="20"/>
  <c r="M242" i="20"/>
  <c r="M354" i="20"/>
  <c r="N354" i="20"/>
  <c r="O354" i="20" s="1"/>
  <c r="P354" i="20" s="1"/>
  <c r="N466" i="20"/>
  <c r="M466" i="20"/>
  <c r="M626" i="20"/>
  <c r="N626" i="20"/>
  <c r="M722" i="20"/>
  <c r="N722" i="20"/>
  <c r="O722" i="20" s="1"/>
  <c r="P722" i="20" s="1"/>
  <c r="N962" i="20"/>
  <c r="M962" i="20"/>
  <c r="O689" i="20"/>
  <c r="P689" i="20" s="1"/>
  <c r="O946" i="20" l="1"/>
  <c r="P946" i="20" s="1"/>
  <c r="O194" i="20"/>
  <c r="P194" i="20" s="1"/>
  <c r="O308" i="20"/>
  <c r="P308" i="20" s="1"/>
  <c r="O802" i="20"/>
  <c r="P802" i="20" s="1"/>
  <c r="O146" i="20"/>
  <c r="P146" i="20" s="1"/>
  <c r="O821" i="20"/>
  <c r="P821" i="20" s="1"/>
  <c r="O642" i="20"/>
  <c r="P642" i="20" s="1"/>
  <c r="O571" i="20"/>
  <c r="P571" i="20" s="1"/>
  <c r="O738" i="20"/>
  <c r="P738" i="20" s="1"/>
  <c r="O312" i="20"/>
  <c r="P312" i="20" s="1"/>
  <c r="H373" i="20"/>
  <c r="I373" i="20" s="1"/>
  <c r="E46" i="20" s="1"/>
  <c r="O578" i="20"/>
  <c r="P578" i="20" s="1"/>
  <c r="O820" i="20"/>
  <c r="P820" i="20" s="1"/>
  <c r="O322" i="20"/>
  <c r="P322" i="20" s="1"/>
  <c r="O1087" i="20"/>
  <c r="P1087" i="20" s="1"/>
  <c r="O658" i="20"/>
  <c r="P658" i="20" s="1"/>
  <c r="O706" i="20"/>
  <c r="P706" i="20" s="1"/>
  <c r="O1118" i="20"/>
  <c r="P1118" i="20" s="1"/>
  <c r="O1083" i="20"/>
  <c r="P1083" i="20" s="1"/>
  <c r="O1077" i="20"/>
  <c r="P1077" i="20" s="1"/>
  <c r="O567" i="20"/>
  <c r="P567" i="20" s="1"/>
  <c r="O754" i="20"/>
  <c r="P754" i="20" s="1"/>
  <c r="O130" i="20"/>
  <c r="P130" i="20" s="1"/>
  <c r="E50" i="20"/>
  <c r="E45" i="20"/>
  <c r="E52" i="20"/>
  <c r="E54" i="20"/>
  <c r="E53" i="20"/>
  <c r="E51" i="20"/>
  <c r="E47" i="20"/>
  <c r="E48" i="20"/>
  <c r="E49" i="20"/>
  <c r="N1091" i="20"/>
  <c r="O1082" i="20"/>
  <c r="P1082" i="20" s="1"/>
  <c r="O568" i="20"/>
  <c r="P568" i="20" s="1"/>
  <c r="O1076" i="20"/>
  <c r="P1076" i="20" s="1"/>
  <c r="O1086" i="20"/>
  <c r="P1086" i="20" s="1"/>
  <c r="O823" i="20"/>
  <c r="P823" i="20" s="1"/>
  <c r="O866" i="20"/>
  <c r="P866" i="20" s="1"/>
  <c r="N579" i="20"/>
  <c r="O1010" i="20"/>
  <c r="P1010" i="20" s="1"/>
  <c r="O210" i="20"/>
  <c r="P210" i="20" s="1"/>
  <c r="N483" i="20"/>
  <c r="M483" i="20"/>
  <c r="N771" i="20"/>
  <c r="M771" i="20"/>
  <c r="N899" i="20"/>
  <c r="M899" i="20"/>
  <c r="N995" i="20"/>
  <c r="M995" i="20"/>
  <c r="N835" i="20"/>
  <c r="O835" i="20" s="1"/>
  <c r="P835" i="20" s="1"/>
  <c r="N331" i="20"/>
  <c r="M331" i="20"/>
  <c r="N326" i="20"/>
  <c r="O326" i="20" s="1"/>
  <c r="P326" i="20" s="1"/>
  <c r="M326" i="20"/>
  <c r="N585" i="20"/>
  <c r="O585" i="20" s="1"/>
  <c r="P585" i="20" s="1"/>
  <c r="M585" i="20"/>
  <c r="N590" i="20"/>
  <c r="M590" i="20"/>
  <c r="N844" i="20"/>
  <c r="M844" i="20"/>
  <c r="M840" i="20"/>
  <c r="N840" i="20"/>
  <c r="N1093" i="20"/>
  <c r="O1093" i="20" s="1"/>
  <c r="P1093" i="20" s="1"/>
  <c r="M1093" i="20"/>
  <c r="N1095" i="20"/>
  <c r="O1095" i="20" s="1"/>
  <c r="P1095" i="20" s="1"/>
  <c r="M1095" i="20"/>
  <c r="O690" i="20"/>
  <c r="P690" i="20" s="1"/>
  <c r="O1042" i="20"/>
  <c r="P1042" i="20" s="1"/>
  <c r="O530" i="20"/>
  <c r="P530" i="20" s="1"/>
  <c r="M323" i="20"/>
  <c r="O323" i="20" s="1"/>
  <c r="P323" i="20" s="1"/>
  <c r="O1026" i="20"/>
  <c r="P1026" i="20" s="1"/>
  <c r="O226" i="20"/>
  <c r="P226" i="20" s="1"/>
  <c r="O311" i="20"/>
  <c r="P311" i="20" s="1"/>
  <c r="O1090" i="20"/>
  <c r="P1090" i="20" s="1"/>
  <c r="O577" i="20"/>
  <c r="P577" i="20" s="1"/>
  <c r="N330" i="20"/>
  <c r="M330" i="20"/>
  <c r="N334" i="20"/>
  <c r="M334" i="20"/>
  <c r="N593" i="20"/>
  <c r="M593" i="20"/>
  <c r="M580" i="20"/>
  <c r="N580" i="20"/>
  <c r="O580" i="20" s="1"/>
  <c r="P580" i="20" s="1"/>
  <c r="N836" i="20"/>
  <c r="M836" i="20"/>
  <c r="M848" i="20"/>
  <c r="N848" i="20"/>
  <c r="N1097" i="20"/>
  <c r="M1097" i="20"/>
  <c r="N1099" i="20"/>
  <c r="M1099" i="20"/>
  <c r="M179" i="20"/>
  <c r="N179" i="20"/>
  <c r="O179" i="20" s="1"/>
  <c r="P179" i="20" s="1"/>
  <c r="M643" i="20"/>
  <c r="N643" i="20"/>
  <c r="N1043" i="20"/>
  <c r="M1043" i="20"/>
  <c r="O579" i="20"/>
  <c r="P579" i="20" s="1"/>
  <c r="N329" i="20"/>
  <c r="M329" i="20"/>
  <c r="N337" i="20"/>
  <c r="O337" i="20" s="1"/>
  <c r="P337" i="20" s="1"/>
  <c r="M337" i="20"/>
  <c r="N584" i="20"/>
  <c r="O584" i="20" s="1"/>
  <c r="P584" i="20" s="1"/>
  <c r="M584" i="20"/>
  <c r="M589" i="20"/>
  <c r="N589" i="20"/>
  <c r="N843" i="20"/>
  <c r="M843" i="20"/>
  <c r="N839" i="20"/>
  <c r="O839" i="20" s="1"/>
  <c r="P839" i="20" s="1"/>
  <c r="M839" i="20"/>
  <c r="N1101" i="20"/>
  <c r="O1101" i="20" s="1"/>
  <c r="P1101" i="20" s="1"/>
  <c r="M1101" i="20"/>
  <c r="N1103" i="20"/>
  <c r="M1103" i="20"/>
  <c r="N307" i="20"/>
  <c r="M307" i="20"/>
  <c r="M803" i="20"/>
  <c r="N803" i="20"/>
  <c r="O313" i="20"/>
  <c r="P313" i="20" s="1"/>
  <c r="O1091" i="20"/>
  <c r="P1091" i="20" s="1"/>
  <c r="O962" i="20"/>
  <c r="P962" i="20" s="1"/>
  <c r="N115" i="20"/>
  <c r="M115" i="20"/>
  <c r="N419" i="20"/>
  <c r="M419" i="20"/>
  <c r="M467" i="20"/>
  <c r="N467" i="20"/>
  <c r="N675" i="20"/>
  <c r="M675" i="20"/>
  <c r="N819" i="20"/>
  <c r="M819" i="20"/>
  <c r="M915" i="20"/>
  <c r="N915" i="20"/>
  <c r="O1078" i="20"/>
  <c r="P1078" i="20" s="1"/>
  <c r="O434" i="20"/>
  <c r="P434" i="20" s="1"/>
  <c r="O566" i="20"/>
  <c r="P566" i="20" s="1"/>
  <c r="O978" i="20"/>
  <c r="P978" i="20" s="1"/>
  <c r="O402" i="20"/>
  <c r="P402" i="20" s="1"/>
  <c r="O898" i="20"/>
  <c r="P898" i="20" s="1"/>
  <c r="O290" i="20"/>
  <c r="P290" i="20" s="1"/>
  <c r="O498" i="20"/>
  <c r="P498" i="20" s="1"/>
  <c r="O1088" i="20"/>
  <c r="P1088" i="20" s="1"/>
  <c r="O572" i="20"/>
  <c r="P572" i="20" s="1"/>
  <c r="N328" i="20"/>
  <c r="M328" i="20"/>
  <c r="N325" i="20"/>
  <c r="M325" i="20"/>
  <c r="N592" i="20"/>
  <c r="M592" i="20"/>
  <c r="N588" i="20"/>
  <c r="M588" i="20"/>
  <c r="N851" i="20"/>
  <c r="M851" i="20"/>
  <c r="N847" i="20"/>
  <c r="M847" i="20"/>
  <c r="N1105" i="20"/>
  <c r="M1105" i="20"/>
  <c r="N1106" i="20"/>
  <c r="M1106" i="20"/>
  <c r="O258" i="20"/>
  <c r="P258" i="20" s="1"/>
  <c r="M387" i="20"/>
  <c r="N387" i="20"/>
  <c r="N787" i="20"/>
  <c r="M787" i="20"/>
  <c r="M403" i="20"/>
  <c r="N403" i="20"/>
  <c r="O321" i="20"/>
  <c r="P321" i="20" s="1"/>
  <c r="N147" i="20"/>
  <c r="M147" i="20"/>
  <c r="N931" i="20"/>
  <c r="O931" i="20" s="1"/>
  <c r="P931" i="20" s="1"/>
  <c r="M931" i="20"/>
  <c r="N1075" i="20"/>
  <c r="M1075" i="20"/>
  <c r="N339" i="20"/>
  <c r="M339" i="20"/>
  <c r="N333" i="20"/>
  <c r="M333" i="20"/>
  <c r="N582" i="20"/>
  <c r="O582" i="20" s="1"/>
  <c r="P582" i="20" s="1"/>
  <c r="M582" i="20"/>
  <c r="N587" i="20"/>
  <c r="M587" i="20"/>
  <c r="N842" i="20"/>
  <c r="M842" i="20"/>
  <c r="N838" i="20"/>
  <c r="M838" i="20"/>
  <c r="N1092" i="20"/>
  <c r="O1092" i="20" s="1"/>
  <c r="P1092" i="20" s="1"/>
  <c r="M1092" i="20"/>
  <c r="N1094" i="20"/>
  <c r="M1094" i="20"/>
  <c r="O466" i="20"/>
  <c r="P466" i="20" s="1"/>
  <c r="N531" i="20"/>
  <c r="O531" i="20" s="1"/>
  <c r="P531" i="20" s="1"/>
  <c r="M531" i="20"/>
  <c r="N1011" i="20"/>
  <c r="M1011" i="20"/>
  <c r="N1027" i="20"/>
  <c r="M1027" i="20"/>
  <c r="M547" i="20"/>
  <c r="N547" i="20"/>
  <c r="L1120" i="20"/>
  <c r="N1119" i="20"/>
  <c r="M1119" i="20"/>
  <c r="O830" i="20"/>
  <c r="P830" i="20" s="1"/>
  <c r="O1058" i="20"/>
  <c r="P1058" i="20" s="1"/>
  <c r="O386" i="20"/>
  <c r="P386" i="20" s="1"/>
  <c r="P97" i="20"/>
  <c r="O786" i="20"/>
  <c r="P786" i="20" s="1"/>
  <c r="O114" i="20"/>
  <c r="P114" i="20" s="1"/>
  <c r="O829" i="20"/>
  <c r="P829" i="20" s="1"/>
  <c r="O316" i="20"/>
  <c r="P316" i="20" s="1"/>
  <c r="M327" i="20"/>
  <c r="N327" i="20"/>
  <c r="N336" i="20"/>
  <c r="M336" i="20"/>
  <c r="N583" i="20"/>
  <c r="O583" i="20" s="1"/>
  <c r="P583" i="20" s="1"/>
  <c r="M583" i="20"/>
  <c r="N595" i="20"/>
  <c r="M595" i="20"/>
  <c r="N850" i="20"/>
  <c r="O850" i="20" s="1"/>
  <c r="P850" i="20" s="1"/>
  <c r="M850" i="20"/>
  <c r="N846" i="20"/>
  <c r="M846" i="20"/>
  <c r="N1096" i="20"/>
  <c r="O1096" i="20" s="1"/>
  <c r="P1096" i="20" s="1"/>
  <c r="M1096" i="20"/>
  <c r="N1098" i="20"/>
  <c r="M1098" i="20"/>
  <c r="O1084" i="20"/>
  <c r="P1084" i="20" s="1"/>
  <c r="N131" i="20"/>
  <c r="M131" i="20"/>
  <c r="M291" i="20"/>
  <c r="N291" i="20"/>
  <c r="O291" i="20" s="1"/>
  <c r="P291" i="20" s="1"/>
  <c r="N723" i="20"/>
  <c r="M723" i="20"/>
  <c r="N435" i="20"/>
  <c r="M435" i="20"/>
  <c r="O242" i="20"/>
  <c r="P242" i="20" s="1"/>
  <c r="M243" i="20"/>
  <c r="N243" i="20"/>
  <c r="N371" i="20"/>
  <c r="O371" i="20" s="1"/>
  <c r="P371" i="20" s="1"/>
  <c r="M371" i="20"/>
  <c r="N451" i="20"/>
  <c r="M451" i="20"/>
  <c r="N707" i="20"/>
  <c r="O707" i="20" s="1"/>
  <c r="P707" i="20" s="1"/>
  <c r="M707" i="20"/>
  <c r="N947" i="20"/>
  <c r="M947" i="20"/>
  <c r="O626" i="20"/>
  <c r="P626" i="20" s="1"/>
  <c r="N163" i="20"/>
  <c r="M163" i="20"/>
  <c r="N259" i="20"/>
  <c r="M259" i="20"/>
  <c r="M211" i="20"/>
  <c r="N211" i="20"/>
  <c r="O211" i="20" s="1"/>
  <c r="P211" i="20" s="1"/>
  <c r="N563" i="20"/>
  <c r="M563" i="20"/>
  <c r="N611" i="20"/>
  <c r="M611" i="20"/>
  <c r="M739" i="20"/>
  <c r="N739" i="20"/>
  <c r="O739" i="20" s="1"/>
  <c r="P739" i="20" s="1"/>
  <c r="N867" i="20"/>
  <c r="M867" i="20"/>
  <c r="N963" i="20"/>
  <c r="M963" i="20"/>
  <c r="O1080" i="20"/>
  <c r="P1080" i="20" s="1"/>
  <c r="O573" i="20"/>
  <c r="P573" i="20" s="1"/>
  <c r="O828" i="20"/>
  <c r="P828" i="20" s="1"/>
  <c r="O576" i="20"/>
  <c r="P576" i="20" s="1"/>
  <c r="O610" i="20"/>
  <c r="P610" i="20" s="1"/>
  <c r="O833" i="20"/>
  <c r="P833" i="20" s="1"/>
  <c r="O318" i="20"/>
  <c r="P318" i="20" s="1"/>
  <c r="O674" i="20"/>
  <c r="P674" i="20" s="1"/>
  <c r="O834" i="20"/>
  <c r="P834" i="20" s="1"/>
  <c r="O310" i="20"/>
  <c r="P310" i="20" s="1"/>
  <c r="O1081" i="20"/>
  <c r="P1081" i="20" s="1"/>
  <c r="O575" i="20"/>
  <c r="P575" i="20" s="1"/>
  <c r="O770" i="20"/>
  <c r="P770" i="20" s="1"/>
  <c r="O162" i="20"/>
  <c r="P162" i="20" s="1"/>
  <c r="O1079" i="20"/>
  <c r="P1079" i="20" s="1"/>
  <c r="M335" i="20"/>
  <c r="N335" i="20"/>
  <c r="N324" i="20"/>
  <c r="M324" i="20"/>
  <c r="N591" i="20"/>
  <c r="O591" i="20" s="1"/>
  <c r="P591" i="20" s="1"/>
  <c r="M591" i="20"/>
  <c r="N586" i="20"/>
  <c r="M586" i="20"/>
  <c r="N841" i="20"/>
  <c r="O841" i="20" s="1"/>
  <c r="P841" i="20" s="1"/>
  <c r="M841" i="20"/>
  <c r="N837" i="20"/>
  <c r="O837" i="20" s="1"/>
  <c r="P837" i="20" s="1"/>
  <c r="M837" i="20"/>
  <c r="N1100" i="20"/>
  <c r="O1100" i="20" s="1"/>
  <c r="P1100" i="20" s="1"/>
  <c r="M1100" i="20"/>
  <c r="N1102" i="20"/>
  <c r="M1102" i="20"/>
  <c r="N515" i="20"/>
  <c r="O515" i="20" s="1"/>
  <c r="P515" i="20" s="1"/>
  <c r="M515" i="20"/>
  <c r="M195" i="20"/>
  <c r="N195" i="20"/>
  <c r="N659" i="20"/>
  <c r="O659" i="20" s="1"/>
  <c r="P659" i="20" s="1"/>
  <c r="M659" i="20"/>
  <c r="N1059" i="20"/>
  <c r="M1059" i="20"/>
  <c r="N355" i="20"/>
  <c r="O355" i="20" s="1"/>
  <c r="P355" i="20" s="1"/>
  <c r="M355" i="20"/>
  <c r="N691" i="20"/>
  <c r="O691" i="20" s="1"/>
  <c r="P691" i="20" s="1"/>
  <c r="M691" i="20"/>
  <c r="N99" i="20"/>
  <c r="O99" i="20" s="1"/>
  <c r="P99" i="20" s="1"/>
  <c r="M99" i="20"/>
  <c r="N275" i="20"/>
  <c r="M275" i="20"/>
  <c r="N227" i="20"/>
  <c r="O227" i="20" s="1"/>
  <c r="P227" i="20" s="1"/>
  <c r="M227" i="20"/>
  <c r="N499" i="20"/>
  <c r="O499" i="20" s="1"/>
  <c r="P499" i="20" s="1"/>
  <c r="M499" i="20"/>
  <c r="M627" i="20"/>
  <c r="N627" i="20"/>
  <c r="M755" i="20"/>
  <c r="N755" i="20"/>
  <c r="N883" i="20"/>
  <c r="O883" i="20" s="1"/>
  <c r="P883" i="20" s="1"/>
  <c r="M883" i="20"/>
  <c r="N979" i="20"/>
  <c r="O979" i="20" s="1"/>
  <c r="P979" i="20" s="1"/>
  <c r="M979" i="20"/>
  <c r="O319" i="20"/>
  <c r="P319" i="20" s="1"/>
  <c r="O370" i="20"/>
  <c r="P370" i="20" s="1"/>
  <c r="O514" i="20"/>
  <c r="P514" i="20" s="1"/>
  <c r="O274" i="20"/>
  <c r="P274" i="20" s="1"/>
  <c r="M338" i="20"/>
  <c r="N338" i="20"/>
  <c r="N332" i="20"/>
  <c r="O332" i="20" s="1"/>
  <c r="P332" i="20" s="1"/>
  <c r="M332" i="20"/>
  <c r="N581" i="20"/>
  <c r="O581" i="20" s="1"/>
  <c r="P581" i="20" s="1"/>
  <c r="M581" i="20"/>
  <c r="N594" i="20"/>
  <c r="M594" i="20"/>
  <c r="N849" i="20"/>
  <c r="O849" i="20" s="1"/>
  <c r="P849" i="20" s="1"/>
  <c r="M849" i="20"/>
  <c r="N845" i="20"/>
  <c r="O845" i="20" s="1"/>
  <c r="P845" i="20" s="1"/>
  <c r="M845" i="20"/>
  <c r="N1104" i="20"/>
  <c r="O1104" i="20" s="1"/>
  <c r="P1104" i="20" s="1"/>
  <c r="M1104" i="20"/>
  <c r="N1107" i="20"/>
  <c r="M1107" i="20"/>
  <c r="G46" i="20" l="1"/>
  <c r="G16" i="20" s="1"/>
  <c r="I16" i="20" s="1"/>
  <c r="H46" i="20"/>
  <c r="G17" i="20" s="1"/>
  <c r="I17" i="20" s="1"/>
  <c r="F46" i="20"/>
  <c r="O275" i="20"/>
  <c r="P275" i="20" s="1"/>
  <c r="H51" i="20"/>
  <c r="G42" i="20" s="1"/>
  <c r="I42" i="20" s="1"/>
  <c r="G51" i="20"/>
  <c r="G41" i="20" s="1"/>
  <c r="I41" i="20" s="1"/>
  <c r="F51" i="20"/>
  <c r="O131" i="20"/>
  <c r="P131" i="20" s="1"/>
  <c r="O1027" i="20"/>
  <c r="P1027" i="20" s="1"/>
  <c r="O787" i="20"/>
  <c r="P787" i="20" s="1"/>
  <c r="O307" i="20"/>
  <c r="P307" i="20" s="1"/>
  <c r="O843" i="20"/>
  <c r="P843" i="20" s="1"/>
  <c r="O329" i="20"/>
  <c r="P329" i="20" s="1"/>
  <c r="O844" i="20"/>
  <c r="P844" i="20" s="1"/>
  <c r="O331" i="20"/>
  <c r="P331" i="20" s="1"/>
  <c r="G53" i="20"/>
  <c r="F53" i="20"/>
  <c r="I53" i="20" s="1"/>
  <c r="H53" i="20"/>
  <c r="O963" i="20"/>
  <c r="P963" i="20" s="1"/>
  <c r="O586" i="20"/>
  <c r="P586" i="20" s="1"/>
  <c r="O846" i="20"/>
  <c r="P846" i="20" s="1"/>
  <c r="F54" i="20"/>
  <c r="I54" i="20" s="1"/>
  <c r="H54" i="20"/>
  <c r="G54" i="20"/>
  <c r="O594" i="20"/>
  <c r="P594" i="20" s="1"/>
  <c r="O419" i="20"/>
  <c r="P419" i="20" s="1"/>
  <c r="O435" i="20"/>
  <c r="P435" i="20" s="1"/>
  <c r="O1011" i="20"/>
  <c r="P1011" i="20" s="1"/>
  <c r="O1103" i="20"/>
  <c r="P1103" i="20" s="1"/>
  <c r="O590" i="20"/>
  <c r="P590" i="20" s="1"/>
  <c r="G52" i="20"/>
  <c r="H52" i="20"/>
  <c r="F52" i="20"/>
  <c r="I52" i="20" s="1"/>
  <c r="H47" i="20"/>
  <c r="G22" i="20" s="1"/>
  <c r="I22" i="20" s="1"/>
  <c r="G47" i="20"/>
  <c r="G21" i="20" s="1"/>
  <c r="I21" i="20" s="1"/>
  <c r="F47" i="20"/>
  <c r="O1107" i="20"/>
  <c r="O1059" i="20"/>
  <c r="P1059" i="20" s="1"/>
  <c r="O947" i="20"/>
  <c r="P947" i="20" s="1"/>
  <c r="O330" i="20"/>
  <c r="P330" i="20" s="1"/>
  <c r="O324" i="20"/>
  <c r="P324" i="20" s="1"/>
  <c r="O451" i="20"/>
  <c r="P451" i="20" s="1"/>
  <c r="O1098" i="20"/>
  <c r="P1098" i="20" s="1"/>
  <c r="O595" i="20"/>
  <c r="O1119" i="20"/>
  <c r="P1119" i="20" s="1"/>
  <c r="O851" i="20"/>
  <c r="O328" i="20"/>
  <c r="P328" i="20" s="1"/>
  <c r="O1043" i="20"/>
  <c r="P1043" i="20" s="1"/>
  <c r="O995" i="20"/>
  <c r="P995" i="20" s="1"/>
  <c r="H45" i="20"/>
  <c r="G12" i="20" s="1"/>
  <c r="I12" i="20" s="1"/>
  <c r="F45" i="20"/>
  <c r="G45" i="20"/>
  <c r="G11" i="20" s="1"/>
  <c r="I11" i="20" s="1"/>
  <c r="O563" i="20"/>
  <c r="P563" i="20" s="1"/>
  <c r="O1102" i="20"/>
  <c r="P1102" i="20" s="1"/>
  <c r="O336" i="20"/>
  <c r="P336" i="20" s="1"/>
  <c r="O836" i="20"/>
  <c r="P836" i="20" s="1"/>
  <c r="O771" i="20"/>
  <c r="P771" i="20" s="1"/>
  <c r="O467" i="20"/>
  <c r="P467" i="20" s="1"/>
  <c r="O643" i="20"/>
  <c r="P643" i="20" s="1"/>
  <c r="O848" i="20"/>
  <c r="P848" i="20" s="1"/>
  <c r="F49" i="20"/>
  <c r="G49" i="20"/>
  <c r="G31" i="20" s="1"/>
  <c r="I31" i="20" s="1"/>
  <c r="H49" i="20"/>
  <c r="G32" i="20" s="1"/>
  <c r="I32" i="20" s="1"/>
  <c r="G48" i="20"/>
  <c r="G26" i="20" s="1"/>
  <c r="I26" i="20" s="1"/>
  <c r="F48" i="20"/>
  <c r="H48" i="20"/>
  <c r="G27" i="20" s="1"/>
  <c r="I27" i="20" s="1"/>
  <c r="F50" i="20"/>
  <c r="H50" i="20"/>
  <c r="G37" i="20" s="1"/>
  <c r="I37" i="20" s="1"/>
  <c r="G50" i="20"/>
  <c r="G36" i="20" s="1"/>
  <c r="I36" i="20" s="1"/>
  <c r="F44" i="20"/>
  <c r="O335" i="20"/>
  <c r="P335" i="20" s="1"/>
  <c r="O867" i="20"/>
  <c r="P867" i="20" s="1"/>
  <c r="O243" i="20"/>
  <c r="P243" i="20" s="1"/>
  <c r="O838" i="20"/>
  <c r="P838" i="20" s="1"/>
  <c r="O333" i="20"/>
  <c r="P333" i="20" s="1"/>
  <c r="O147" i="20"/>
  <c r="P147" i="20" s="1"/>
  <c r="O387" i="20"/>
  <c r="P387" i="20" s="1"/>
  <c r="O1106" i="20"/>
  <c r="P1106" i="20" s="1"/>
  <c r="O588" i="20"/>
  <c r="P588" i="20" s="1"/>
  <c r="O819" i="20"/>
  <c r="P819" i="20" s="1"/>
  <c r="O115" i="20"/>
  <c r="P115" i="20" s="1"/>
  <c r="O1099" i="20"/>
  <c r="P1099" i="20" s="1"/>
  <c r="O840" i="20"/>
  <c r="P840" i="20" s="1"/>
  <c r="O899" i="20"/>
  <c r="P899" i="20" s="1"/>
  <c r="P1107" i="20"/>
  <c r="O195" i="20"/>
  <c r="P195" i="20" s="1"/>
  <c r="O259" i="20"/>
  <c r="P259" i="20" s="1"/>
  <c r="O723" i="20"/>
  <c r="P723" i="20" s="1"/>
  <c r="O327" i="20"/>
  <c r="P327" i="20" s="1"/>
  <c r="O547" i="20"/>
  <c r="P547" i="20" s="1"/>
  <c r="O842" i="20"/>
  <c r="P842" i="20" s="1"/>
  <c r="O339" i="20"/>
  <c r="O403" i="20"/>
  <c r="P403" i="20" s="1"/>
  <c r="O1105" i="20"/>
  <c r="P1105" i="20" s="1"/>
  <c r="O592" i="20"/>
  <c r="P592" i="20" s="1"/>
  <c r="O675" i="20"/>
  <c r="P675" i="20" s="1"/>
  <c r="O1097" i="20"/>
  <c r="P1097" i="20" s="1"/>
  <c r="O593" i="20"/>
  <c r="P593" i="20" s="1"/>
  <c r="O755" i="20"/>
  <c r="P755" i="20" s="1"/>
  <c r="O611" i="20"/>
  <c r="P611" i="20" s="1"/>
  <c r="O163" i="20"/>
  <c r="P163" i="20" s="1"/>
  <c r="O1094" i="20"/>
  <c r="P1094" i="20" s="1"/>
  <c r="O587" i="20"/>
  <c r="P587" i="20" s="1"/>
  <c r="O1075" i="20"/>
  <c r="P1075" i="20" s="1"/>
  <c r="O847" i="20"/>
  <c r="P847" i="20" s="1"/>
  <c r="O325" i="20"/>
  <c r="P325" i="20" s="1"/>
  <c r="O803" i="20"/>
  <c r="P803" i="20" s="1"/>
  <c r="O589" i="20"/>
  <c r="P589" i="20" s="1"/>
  <c r="O334" i="20"/>
  <c r="P334" i="20" s="1"/>
  <c r="O483" i="20"/>
  <c r="P483" i="20" s="1"/>
  <c r="P595" i="20"/>
  <c r="O915" i="20"/>
  <c r="P915" i="20" s="1"/>
  <c r="L1121" i="20"/>
  <c r="M1120" i="20"/>
  <c r="N1120" i="20"/>
  <c r="O1120" i="20" s="1"/>
  <c r="P1120" i="20" s="1"/>
  <c r="O338" i="20"/>
  <c r="P338" i="20" s="1"/>
  <c r="O627" i="20"/>
  <c r="P627" i="20" s="1"/>
  <c r="P851" i="20"/>
  <c r="I49" i="20" l="1"/>
  <c r="G30" i="20"/>
  <c r="I51" i="20"/>
  <c r="G40" i="20"/>
  <c r="I47" i="20"/>
  <c r="G20" i="20"/>
  <c r="I46" i="20"/>
  <c r="G15" i="20"/>
  <c r="G35" i="20"/>
  <c r="I50" i="20"/>
  <c r="I45" i="20"/>
  <c r="G10" i="20"/>
  <c r="I48" i="20"/>
  <c r="G25" i="20"/>
  <c r="P339" i="20"/>
  <c r="O344" i="20"/>
  <c r="L1122" i="20"/>
  <c r="N1121" i="20"/>
  <c r="O1121" i="20" s="1"/>
  <c r="P1121" i="20" s="1"/>
  <c r="M1121" i="20"/>
  <c r="I25" i="20" l="1"/>
  <c r="H24" i="20"/>
  <c r="I24" i="20"/>
  <c r="H23" i="20"/>
  <c r="I19" i="20"/>
  <c r="H19" i="20"/>
  <c r="I20" i="20"/>
  <c r="H18" i="20"/>
  <c r="H9" i="20"/>
  <c r="I9" i="20"/>
  <c r="I10" i="20"/>
  <c r="H8" i="20"/>
  <c r="H38" i="20"/>
  <c r="I39" i="20"/>
  <c r="H39" i="20"/>
  <c r="I40" i="20"/>
  <c r="H14" i="20"/>
  <c r="I14" i="20"/>
  <c r="I15" i="20"/>
  <c r="H13" i="20"/>
  <c r="I29" i="20"/>
  <c r="H29" i="20"/>
  <c r="I30" i="20"/>
  <c r="H28" i="20"/>
  <c r="I34" i="20"/>
  <c r="I35" i="20"/>
  <c r="H34" i="20"/>
  <c r="H33" i="20"/>
  <c r="L1123" i="20"/>
  <c r="N1122" i="20"/>
  <c r="M1122" i="20"/>
  <c r="P344" i="20"/>
  <c r="O345" i="20"/>
  <c r="O1122" i="20" l="1"/>
  <c r="P1122" i="20" s="1"/>
  <c r="L1124" i="20"/>
  <c r="M1123" i="20"/>
  <c r="N1123" i="20"/>
  <c r="O1123" i="20" s="1"/>
  <c r="P1123" i="20" s="1"/>
  <c r="P345" i="20"/>
  <c r="O346" i="20"/>
  <c r="O599" i="20"/>
  <c r="P599" i="20" l="1"/>
  <c r="O600" i="20"/>
  <c r="P346" i="20"/>
  <c r="L1125" i="20"/>
  <c r="M1124" i="20"/>
  <c r="N1124" i="20"/>
  <c r="O1124" i="20" s="1"/>
  <c r="P1124" i="20" s="1"/>
  <c r="L1126" i="20" l="1"/>
  <c r="M1125" i="20"/>
  <c r="N1125" i="20"/>
  <c r="O1125" i="20" s="1"/>
  <c r="P1125" i="20" s="1"/>
  <c r="P600" i="20"/>
  <c r="O601" i="20"/>
  <c r="P601" i="20" l="1"/>
  <c r="O602" i="20"/>
  <c r="L1127" i="20"/>
  <c r="N1126" i="20"/>
  <c r="O1126" i="20" s="1"/>
  <c r="P1126" i="20" s="1"/>
  <c r="M1126" i="20"/>
  <c r="L1128" i="20" l="1"/>
  <c r="N1127" i="20"/>
  <c r="O1127" i="20" s="1"/>
  <c r="P1127" i="20" s="1"/>
  <c r="M1127" i="20"/>
  <c r="P602" i="20"/>
  <c r="O854" i="20"/>
  <c r="P854" i="20" l="1"/>
  <c r="O855" i="20"/>
  <c r="L1129" i="20"/>
  <c r="M1128" i="20"/>
  <c r="N1128" i="20"/>
  <c r="O1128" i="20" s="1"/>
  <c r="P1128" i="20" s="1"/>
  <c r="L1130" i="20" l="1"/>
  <c r="N1129" i="20"/>
  <c r="M1129" i="20"/>
  <c r="P855" i="20"/>
  <c r="O856" i="20"/>
  <c r="P856" i="20" l="1"/>
  <c r="O857" i="20"/>
  <c r="O1129" i="20"/>
  <c r="P1129" i="20" s="1"/>
  <c r="L1131" i="20"/>
  <c r="N1130" i="20"/>
  <c r="O1130" i="20" s="1"/>
  <c r="P1130" i="20" s="1"/>
  <c r="M1130" i="20"/>
  <c r="L1132" i="20" l="1"/>
  <c r="N1131" i="20"/>
  <c r="O1131" i="20" s="1"/>
  <c r="P1131" i="20" s="1"/>
  <c r="M1131" i="20"/>
  <c r="P857" i="20"/>
  <c r="O1109" i="20"/>
  <c r="L1133" i="20" l="1"/>
  <c r="M1132" i="20"/>
  <c r="N1132" i="20"/>
  <c r="O1132" i="20" s="1"/>
  <c r="P1132" i="20" s="1"/>
  <c r="P1109" i="20"/>
  <c r="O1110" i="20"/>
  <c r="L1134" i="20" l="1"/>
  <c r="N1133" i="20"/>
  <c r="O1133" i="20" s="1"/>
  <c r="P1133" i="20" s="1"/>
  <c r="M1133" i="20"/>
  <c r="P1110" i="20"/>
  <c r="O1111" i="20"/>
  <c r="P1111" i="20" l="1"/>
  <c r="O1112" i="20"/>
  <c r="P1112" i="20" s="1"/>
  <c r="L1135" i="20"/>
  <c r="N1134" i="20"/>
  <c r="O1134" i="20" s="1"/>
  <c r="P1134" i="20" s="1"/>
  <c r="M1134" i="20"/>
  <c r="L1136" i="20" l="1"/>
  <c r="N1135" i="20"/>
  <c r="O1135" i="20" s="1"/>
  <c r="P1135" i="20" s="1"/>
  <c r="M1135" i="20"/>
  <c r="L1137" i="20" l="1"/>
  <c r="M1136" i="20"/>
  <c r="N1136" i="20"/>
  <c r="O1136" i="20" s="1"/>
  <c r="P1136" i="20" s="1"/>
  <c r="L1138" i="20" l="1"/>
  <c r="N1137" i="20"/>
  <c r="O1137" i="20" s="1"/>
  <c r="P1137" i="20" s="1"/>
  <c r="M1137" i="20"/>
  <c r="L1139" i="20" l="1"/>
  <c r="M1138" i="20"/>
  <c r="N1138" i="20"/>
  <c r="O1138" i="20" s="1"/>
  <c r="P1138" i="20" s="1"/>
  <c r="L1140" i="20" l="1"/>
  <c r="M1139" i="20"/>
  <c r="N1139" i="20"/>
  <c r="O1139" i="20" s="1"/>
  <c r="P1139" i="20" s="1"/>
  <c r="L1141" i="20" l="1"/>
  <c r="N1140" i="20"/>
  <c r="O1140" i="20" s="1"/>
  <c r="P1140" i="20" s="1"/>
  <c r="M1140" i="20"/>
  <c r="L1142" i="20" l="1"/>
  <c r="N1141" i="20"/>
  <c r="O1141" i="20" s="1"/>
  <c r="P1141" i="20" s="1"/>
  <c r="M1141" i="20"/>
  <c r="L1143" i="20" l="1"/>
  <c r="M1142" i="20"/>
  <c r="N1142" i="20"/>
  <c r="O1142" i="20" l="1"/>
  <c r="P1142" i="20" s="1"/>
  <c r="L1144" i="20"/>
  <c r="N1143" i="20"/>
  <c r="O1143" i="20" s="1"/>
  <c r="P1143" i="20" s="1"/>
  <c r="M1143" i="20"/>
  <c r="L1145" i="20" l="1"/>
  <c r="N1144" i="20"/>
  <c r="O1144" i="20" s="1"/>
  <c r="P1144" i="20" s="1"/>
  <c r="M1144" i="20"/>
  <c r="L1146" i="20" l="1"/>
  <c r="N1145" i="20"/>
  <c r="O1145" i="20" s="1"/>
  <c r="P1145" i="20" s="1"/>
  <c r="M1145" i="20"/>
  <c r="L1147" i="20" l="1"/>
  <c r="M1146" i="20"/>
  <c r="N1146" i="20"/>
  <c r="O1146" i="20" s="1"/>
  <c r="P1146" i="20" s="1"/>
  <c r="L1148" i="20" l="1"/>
  <c r="N1147" i="20"/>
  <c r="O1147" i="20" s="1"/>
  <c r="P1147" i="20" s="1"/>
  <c r="M1147" i="20"/>
  <c r="L1149" i="20" l="1"/>
  <c r="M1148" i="20"/>
  <c r="N1148" i="20"/>
  <c r="O1148" i="20" s="1"/>
  <c r="P1148" i="20" s="1"/>
  <c r="L1150" i="20" l="1"/>
  <c r="N1149" i="20"/>
  <c r="O1149" i="20" s="1"/>
  <c r="P1149" i="20" s="1"/>
  <c r="M1149" i="20"/>
  <c r="L1151" i="20" l="1"/>
  <c r="N1150" i="20"/>
  <c r="O1150" i="20" s="1"/>
  <c r="P1150" i="20" s="1"/>
  <c r="M1150" i="20"/>
  <c r="L1152" i="20" l="1"/>
  <c r="M1151" i="20"/>
  <c r="N1151" i="20"/>
  <c r="O1151" i="20" s="1"/>
  <c r="P1151" i="20" s="1"/>
  <c r="L1153" i="20" l="1"/>
  <c r="N1152" i="20"/>
  <c r="O1152" i="20" s="1"/>
  <c r="P1152" i="20" s="1"/>
  <c r="M1152" i="20"/>
  <c r="L1154" i="20" l="1"/>
  <c r="M1153" i="20"/>
  <c r="N1153" i="20"/>
  <c r="O1153" i="20" l="1"/>
  <c r="P1153" i="20" s="1"/>
  <c r="L1155" i="20"/>
  <c r="M1154" i="20"/>
  <c r="N1154" i="20"/>
  <c r="O1154" i="20" s="1"/>
  <c r="P1154" i="20" s="1"/>
  <c r="L1156" i="20" l="1"/>
  <c r="N1155" i="20"/>
  <c r="O1155" i="20" s="1"/>
  <c r="P1155" i="20" s="1"/>
  <c r="M1155" i="20"/>
  <c r="L1157" i="20" l="1"/>
  <c r="N1156" i="20"/>
  <c r="O1156" i="20" s="1"/>
  <c r="P1156" i="20" s="1"/>
  <c r="M1156" i="20"/>
  <c r="L1158" i="20" l="1"/>
  <c r="N1157" i="20"/>
  <c r="O1157" i="20" s="1"/>
  <c r="P1157" i="20" s="1"/>
  <c r="M1157" i="20"/>
  <c r="L1159" i="20" l="1"/>
  <c r="N1158" i="20"/>
  <c r="O1158" i="20" s="1"/>
  <c r="P1158" i="20" s="1"/>
  <c r="M1158" i="20"/>
  <c r="L1160" i="20" l="1"/>
  <c r="M1159" i="20"/>
  <c r="N1159" i="20"/>
  <c r="O1159" i="20" l="1"/>
  <c r="P1159" i="20" s="1"/>
  <c r="L1161" i="20"/>
  <c r="N1160" i="20"/>
  <c r="M1160" i="20"/>
  <c r="O1160" i="20" l="1"/>
  <c r="P1160" i="20" s="1"/>
  <c r="L1162" i="20"/>
  <c r="M1161" i="20"/>
  <c r="N1161" i="20"/>
  <c r="O1161" i="20" s="1"/>
  <c r="P1161" i="20" s="1"/>
  <c r="L1163" i="20" l="1"/>
  <c r="N1162" i="20"/>
  <c r="O1162" i="20" s="1"/>
  <c r="P1162" i="20" s="1"/>
  <c r="M1162" i="20"/>
  <c r="L1164" i="20" l="1"/>
  <c r="N1163" i="20"/>
  <c r="O1163" i="20" s="1"/>
  <c r="P1163" i="20" s="1"/>
  <c r="M1163" i="20"/>
  <c r="L1165" i="20" l="1"/>
  <c r="M1164" i="20"/>
  <c r="N1164" i="20"/>
  <c r="O1164" i="20" l="1"/>
  <c r="P1164" i="20" s="1"/>
  <c r="L1166" i="20"/>
  <c r="N1165" i="20"/>
  <c r="O1165" i="20" s="1"/>
  <c r="P1165" i="20" s="1"/>
  <c r="M1165" i="20"/>
  <c r="L1167" i="20" l="1"/>
  <c r="N1166" i="20"/>
  <c r="O1166" i="20" s="1"/>
  <c r="P1166" i="20" s="1"/>
  <c r="M1166" i="20"/>
  <c r="L1168" i="20" l="1"/>
  <c r="N1167" i="20"/>
  <c r="O1167" i="20" s="1"/>
  <c r="P1167" i="20" s="1"/>
  <c r="M1167" i="20"/>
  <c r="L1169" i="20" l="1"/>
  <c r="N1168" i="20"/>
  <c r="O1168" i="20" s="1"/>
  <c r="P1168" i="20" s="1"/>
  <c r="M1168" i="20"/>
  <c r="L1170" i="20" l="1"/>
  <c r="M1169" i="20"/>
  <c r="N1169" i="20"/>
  <c r="O1169" i="20" s="1"/>
  <c r="P1169" i="20" s="1"/>
  <c r="L1171" i="20" l="1"/>
  <c r="N1170" i="20"/>
  <c r="M1170" i="20"/>
  <c r="O1170" i="20" l="1"/>
  <c r="P1170" i="20" s="1"/>
  <c r="L1172" i="20"/>
  <c r="N1171" i="20"/>
  <c r="O1171" i="20" s="1"/>
  <c r="P1171" i="20" s="1"/>
  <c r="M1171" i="20"/>
  <c r="L1173" i="20" l="1"/>
  <c r="N1172" i="20"/>
  <c r="O1172" i="20" s="1"/>
  <c r="P1172" i="20" s="1"/>
  <c r="M1172" i="20"/>
  <c r="L1174" i="20" l="1"/>
  <c r="N1173" i="20"/>
  <c r="O1173" i="20" s="1"/>
  <c r="P1173" i="20" s="1"/>
  <c r="M1173" i="20"/>
  <c r="L1175" i="20" l="1"/>
  <c r="N1174" i="20"/>
  <c r="O1174" i="20" s="1"/>
  <c r="P1174" i="20" s="1"/>
  <c r="M1174" i="20"/>
  <c r="L1176" i="20" l="1"/>
  <c r="N1175" i="20"/>
  <c r="O1175" i="20" s="1"/>
  <c r="P1175" i="20" s="1"/>
  <c r="M1175" i="20"/>
  <c r="L1177" i="20" l="1"/>
  <c r="N1176" i="20"/>
  <c r="O1176" i="20" s="1"/>
  <c r="P1176" i="20" s="1"/>
  <c r="M1176" i="20"/>
  <c r="L1178" i="20" l="1"/>
  <c r="N1177" i="20"/>
  <c r="O1177" i="20" s="1"/>
  <c r="P1177" i="20" s="1"/>
  <c r="M1177" i="20"/>
  <c r="L1179" i="20" l="1"/>
  <c r="N1178" i="20"/>
  <c r="O1178" i="20" s="1"/>
  <c r="P1178" i="20" s="1"/>
  <c r="M1178" i="20"/>
  <c r="L1180" i="20" l="1"/>
  <c r="N1179" i="20"/>
  <c r="O1179" i="20" s="1"/>
  <c r="P1179" i="20" s="1"/>
  <c r="M1179" i="20"/>
  <c r="L1181" i="20" l="1"/>
  <c r="N1180" i="20"/>
  <c r="O1180" i="20" s="1"/>
  <c r="P1180" i="20" s="1"/>
  <c r="M1180" i="20"/>
  <c r="L1182" i="20" l="1"/>
  <c r="N1181" i="20"/>
  <c r="M1181" i="20"/>
  <c r="O1181" i="20" l="1"/>
  <c r="P1181" i="20" s="1"/>
  <c r="L1183" i="20"/>
  <c r="M1182" i="20"/>
  <c r="N1182" i="20"/>
  <c r="O1182" i="20" s="1"/>
  <c r="P1182" i="20" s="1"/>
  <c r="L1184" i="20" l="1"/>
  <c r="N1183" i="20"/>
  <c r="O1183" i="20" s="1"/>
  <c r="P1183" i="20" s="1"/>
  <c r="M1183" i="20"/>
  <c r="L1185" i="20" l="1"/>
  <c r="N1184" i="20"/>
  <c r="O1184" i="20" s="1"/>
  <c r="P1184" i="20" s="1"/>
  <c r="M1184" i="20"/>
  <c r="L1186" i="20" l="1"/>
  <c r="N1185" i="20"/>
  <c r="O1185" i="20" s="1"/>
  <c r="P1185" i="20" s="1"/>
  <c r="M1185" i="20"/>
  <c r="L1187" i="20" l="1"/>
  <c r="M1186" i="20"/>
  <c r="N1186" i="20"/>
  <c r="O1186" i="20" s="1"/>
  <c r="P1186" i="20" s="1"/>
  <c r="L1188" i="20" l="1"/>
  <c r="N1187" i="20"/>
  <c r="O1187" i="20" s="1"/>
  <c r="P1187" i="20" s="1"/>
  <c r="M1187" i="20"/>
  <c r="L1189" i="20" l="1"/>
  <c r="N1188" i="20"/>
  <c r="O1188" i="20" s="1"/>
  <c r="P1188" i="20" s="1"/>
  <c r="M1188" i="20"/>
  <c r="L1190" i="20" l="1"/>
  <c r="N1189" i="20"/>
  <c r="O1189" i="20" s="1"/>
  <c r="P1189" i="20" s="1"/>
  <c r="M1189" i="20"/>
  <c r="L1191" i="20" l="1"/>
  <c r="N1190" i="20"/>
  <c r="O1190" i="20" s="1"/>
  <c r="P1190" i="20" s="1"/>
  <c r="M1190" i="20"/>
  <c r="L1192" i="20" l="1"/>
  <c r="N1191" i="20"/>
  <c r="O1191" i="20" s="1"/>
  <c r="P1191" i="20" s="1"/>
  <c r="M1191" i="20"/>
  <c r="L1193" i="20" l="1"/>
  <c r="N1192" i="20"/>
  <c r="O1192" i="20" s="1"/>
  <c r="P1192" i="20" s="1"/>
  <c r="M1192" i="20"/>
  <c r="L1194" i="20" l="1"/>
  <c r="N1193" i="20"/>
  <c r="O1193" i="20" s="1"/>
  <c r="P1193" i="20" s="1"/>
  <c r="M1193" i="20"/>
  <c r="L1195" i="20" l="1"/>
  <c r="N1194" i="20"/>
  <c r="O1194" i="20" s="1"/>
  <c r="P1194" i="20" s="1"/>
  <c r="M1194" i="20"/>
  <c r="L1196" i="20" l="1"/>
  <c r="N1195" i="20"/>
  <c r="O1195" i="20" s="1"/>
  <c r="P1195" i="20" s="1"/>
  <c r="M1195" i="20"/>
  <c r="L1197" i="20" l="1"/>
  <c r="N1196" i="20"/>
  <c r="M1196" i="20"/>
  <c r="O1196" i="20" l="1"/>
  <c r="P1196" i="20" s="1"/>
  <c r="L1198" i="20"/>
  <c r="M1197" i="20"/>
  <c r="N1197" i="20"/>
  <c r="O1197" i="20" s="1"/>
  <c r="P1197" i="20" s="1"/>
  <c r="L1199" i="20" l="1"/>
  <c r="M1198" i="20"/>
  <c r="N1198" i="20"/>
  <c r="O1198" i="20" s="1"/>
  <c r="P1198" i="20" s="1"/>
  <c r="L1200" i="20" l="1"/>
  <c r="N1199" i="20"/>
  <c r="O1199" i="20" s="1"/>
  <c r="P1199" i="20" s="1"/>
  <c r="M1199" i="20"/>
  <c r="L1201" i="20" l="1"/>
  <c r="M1200" i="20"/>
  <c r="N1200" i="20"/>
  <c r="O1200" i="20" s="1"/>
  <c r="P1200" i="20" s="1"/>
  <c r="L1202" i="20" l="1"/>
  <c r="M1201" i="20"/>
  <c r="N1201" i="20"/>
  <c r="O1201" i="20" s="1"/>
  <c r="P1201" i="20" s="1"/>
  <c r="L1203" i="20" l="1"/>
  <c r="N1202" i="20"/>
  <c r="O1202" i="20" s="1"/>
  <c r="P1202" i="20" s="1"/>
  <c r="M1202" i="20"/>
  <c r="L1204" i="20" l="1"/>
  <c r="N1203" i="20"/>
  <c r="O1203" i="20" s="1"/>
  <c r="P1203" i="20" s="1"/>
  <c r="M1203" i="20"/>
  <c r="L1205" i="20" l="1"/>
  <c r="N1204" i="20"/>
  <c r="O1204" i="20" s="1"/>
  <c r="P1204" i="20" s="1"/>
  <c r="M1204" i="20"/>
  <c r="L1206" i="20" l="1"/>
  <c r="N1205" i="20"/>
  <c r="O1205" i="20" s="1"/>
  <c r="P1205" i="20" s="1"/>
  <c r="M1205" i="20"/>
  <c r="L1207" i="20" l="1"/>
  <c r="N1206" i="20"/>
  <c r="O1206" i="20" s="1"/>
  <c r="P1206" i="20" s="1"/>
  <c r="M1206" i="20"/>
  <c r="L1208" i="20" l="1"/>
  <c r="M1207" i="20"/>
  <c r="N1207" i="20"/>
  <c r="O1207" i="20" s="1"/>
  <c r="P1207" i="20" s="1"/>
  <c r="L1209" i="20" l="1"/>
  <c r="M1208" i="20"/>
  <c r="N1208" i="20"/>
  <c r="O1208" i="20" s="1"/>
  <c r="P1208" i="20" s="1"/>
  <c r="L1210" i="20" l="1"/>
  <c r="N1209" i="20"/>
  <c r="M1209" i="20"/>
  <c r="O1209" i="20" l="1"/>
  <c r="P1209" i="20" s="1"/>
  <c r="L1211" i="20"/>
  <c r="N1210" i="20"/>
  <c r="O1210" i="20" s="1"/>
  <c r="P1210" i="20" s="1"/>
  <c r="M1210" i="20"/>
  <c r="L1212" i="20" l="1"/>
  <c r="M1211" i="20"/>
  <c r="N1211" i="20"/>
  <c r="O1211" i="20" s="1"/>
  <c r="P1211" i="20" s="1"/>
  <c r="L1213" i="20" l="1"/>
  <c r="M1212" i="20"/>
  <c r="N1212" i="20"/>
  <c r="O1212" i="20" s="1"/>
  <c r="P1212" i="20" s="1"/>
  <c r="L1214" i="20" l="1"/>
  <c r="N1213" i="20"/>
  <c r="O1213" i="20" s="1"/>
  <c r="P1213" i="20" s="1"/>
  <c r="M1213" i="20"/>
  <c r="L1215" i="20" l="1"/>
  <c r="N1214" i="20"/>
  <c r="O1214" i="20" s="1"/>
  <c r="P1214" i="20" s="1"/>
  <c r="M1214" i="20"/>
  <c r="L1216" i="20" l="1"/>
  <c r="N1215" i="20"/>
  <c r="O1215" i="20" s="1"/>
  <c r="P1215" i="20" s="1"/>
  <c r="M1215" i="20"/>
  <c r="L1217" i="20" l="1"/>
  <c r="M1216" i="20"/>
  <c r="N1216" i="20"/>
  <c r="O1216" i="20" s="1"/>
  <c r="P1216" i="20" s="1"/>
  <c r="L1218" i="20" l="1"/>
  <c r="N1217" i="20"/>
  <c r="O1217" i="20" s="1"/>
  <c r="P1217" i="20" s="1"/>
  <c r="M1217" i="20"/>
  <c r="L1219" i="20" l="1"/>
  <c r="M1218" i="20"/>
  <c r="N1218" i="20"/>
  <c r="O1218" i="20" s="1"/>
  <c r="P1218" i="20" s="1"/>
  <c r="L1220" i="20" l="1"/>
  <c r="N1219" i="20"/>
  <c r="O1219" i="20" s="1"/>
  <c r="P1219" i="20" s="1"/>
  <c r="M1219" i="20"/>
  <c r="L1221" i="20" l="1"/>
  <c r="N1220" i="20"/>
  <c r="O1220" i="20" s="1"/>
  <c r="P1220" i="20" s="1"/>
  <c r="M1220" i="20"/>
  <c r="L1222" i="20" l="1"/>
  <c r="N1221" i="20"/>
  <c r="O1221" i="20" s="1"/>
  <c r="P1221" i="20" s="1"/>
  <c r="M1221" i="20"/>
  <c r="L1223" i="20" l="1"/>
  <c r="N1222" i="20"/>
  <c r="O1222" i="20" s="1"/>
  <c r="P1222" i="20" s="1"/>
  <c r="M1222" i="20"/>
  <c r="L1224" i="20" l="1"/>
  <c r="N1223" i="20"/>
  <c r="O1223" i="20" s="1"/>
  <c r="P1223" i="20" s="1"/>
  <c r="M1223" i="20"/>
  <c r="L1225" i="20" l="1"/>
  <c r="M1224" i="20"/>
  <c r="N1224" i="20"/>
  <c r="O1224" i="20" s="1"/>
  <c r="P1224" i="20" s="1"/>
  <c r="L1226" i="20" l="1"/>
  <c r="N1225" i="20"/>
  <c r="M1225" i="20"/>
  <c r="O1225" i="20" l="1"/>
  <c r="P1225" i="20" s="1"/>
  <c r="L1227" i="20"/>
  <c r="N1226" i="20"/>
  <c r="O1226" i="20" s="1"/>
  <c r="P1226" i="20" s="1"/>
  <c r="M1226" i="20"/>
  <c r="L1228" i="20" l="1"/>
  <c r="N1227" i="20"/>
  <c r="O1227" i="20" s="1"/>
  <c r="P1227" i="20" s="1"/>
  <c r="M1227" i="20"/>
  <c r="L1229" i="20" l="1"/>
  <c r="M1228" i="20"/>
  <c r="N1228" i="20"/>
  <c r="O1228" i="20" s="1"/>
  <c r="P1228" i="20" s="1"/>
  <c r="L1230" i="20" l="1"/>
  <c r="M1229" i="20"/>
  <c r="N1229" i="20"/>
  <c r="O1229" i="20" s="1"/>
  <c r="P1229" i="20" s="1"/>
  <c r="L1231" i="20" l="1"/>
  <c r="N1230" i="20"/>
  <c r="O1230" i="20" s="1"/>
  <c r="P1230" i="20" s="1"/>
  <c r="M1230" i="20"/>
  <c r="L1232" i="20" l="1"/>
  <c r="N1231" i="20"/>
  <c r="O1231" i="20" s="1"/>
  <c r="P1231" i="20" s="1"/>
  <c r="M1231" i="20"/>
  <c r="L1233" i="20" l="1"/>
  <c r="M1232" i="20"/>
  <c r="N1232" i="20"/>
  <c r="O1232" i="20" s="1"/>
  <c r="P1232" i="20" s="1"/>
  <c r="L1234" i="20" l="1"/>
  <c r="N1233" i="20"/>
  <c r="O1233" i="20" s="1"/>
  <c r="P1233" i="20" s="1"/>
  <c r="M1233" i="20"/>
  <c r="L1235" i="20" l="1"/>
  <c r="N1234" i="20"/>
  <c r="O1234" i="20" s="1"/>
  <c r="P1234" i="20" s="1"/>
  <c r="M1234" i="20"/>
  <c r="L1236" i="20" l="1"/>
  <c r="M1235" i="20"/>
  <c r="N1235" i="20"/>
  <c r="O1235" i="20" s="1"/>
  <c r="P1235" i="20" s="1"/>
  <c r="L1237" i="20" l="1"/>
  <c r="M1236" i="20"/>
  <c r="N1236" i="20"/>
  <c r="O1236" i="20" s="1"/>
  <c r="P1236" i="20" s="1"/>
  <c r="L1238" i="20" l="1"/>
  <c r="N1237" i="20"/>
  <c r="O1237" i="20" s="1"/>
  <c r="P1237" i="20" s="1"/>
  <c r="M1237" i="20"/>
  <c r="L1239" i="20" l="1"/>
  <c r="M1238" i="20"/>
  <c r="N1238" i="20"/>
  <c r="O1238" i="20" s="1"/>
  <c r="P1238" i="20" s="1"/>
  <c r="L1240" i="20" l="1"/>
  <c r="N1239" i="20"/>
  <c r="O1239" i="20" s="1"/>
  <c r="P1239" i="20" s="1"/>
  <c r="M1239" i="20"/>
  <c r="L1241" i="20" l="1"/>
  <c r="M1240" i="20"/>
  <c r="N1240" i="20"/>
  <c r="O1240" i="20" s="1"/>
  <c r="P1240" i="20" s="1"/>
  <c r="L1242" i="20" l="1"/>
  <c r="N1241" i="20"/>
  <c r="O1241" i="20" s="1"/>
  <c r="P1241" i="20" s="1"/>
  <c r="M1241" i="20"/>
  <c r="L1243" i="20" l="1"/>
  <c r="M1242" i="20"/>
  <c r="N1242" i="20"/>
  <c r="O1242" i="20" s="1"/>
  <c r="P1242" i="20" s="1"/>
  <c r="L1244" i="20" l="1"/>
  <c r="M1243" i="20"/>
  <c r="N1243" i="20"/>
  <c r="O1243" i="20" s="1"/>
  <c r="P1243" i="20" s="1"/>
  <c r="L1245" i="20" l="1"/>
  <c r="M1244" i="20"/>
  <c r="N1244" i="20"/>
  <c r="O1244" i="20" s="1"/>
  <c r="P1244" i="20" s="1"/>
  <c r="L1246" i="20" l="1"/>
  <c r="N1245" i="20"/>
  <c r="O1245" i="20" s="1"/>
  <c r="P1245" i="20" s="1"/>
  <c r="M1245" i="20"/>
  <c r="L1247" i="20" l="1"/>
  <c r="M1246" i="20"/>
  <c r="N1246" i="20"/>
  <c r="O1246" i="20" s="1"/>
  <c r="P1246" i="20" s="1"/>
  <c r="L1248" i="20" l="1"/>
  <c r="N1247" i="20"/>
  <c r="O1247" i="20" s="1"/>
  <c r="P1247" i="20" s="1"/>
  <c r="M1247" i="20"/>
  <c r="L1249" i="20" l="1"/>
  <c r="M1248" i="20"/>
  <c r="N1248" i="20"/>
  <c r="O1248" i="20" s="1"/>
  <c r="P1248" i="20" s="1"/>
  <c r="L1250" i="20" l="1"/>
  <c r="N1249" i="20"/>
  <c r="O1249" i="20" s="1"/>
  <c r="P1249" i="20" s="1"/>
  <c r="M1249" i="20"/>
  <c r="L1251" i="20" l="1"/>
  <c r="N1250" i="20"/>
  <c r="O1250" i="20" s="1"/>
  <c r="P1250" i="20" s="1"/>
  <c r="M1250" i="20"/>
  <c r="L1252" i="20" l="1"/>
  <c r="N1251" i="20"/>
  <c r="O1251" i="20" s="1"/>
  <c r="P1251" i="20" s="1"/>
  <c r="M1251" i="20"/>
  <c r="L1253" i="20" l="1"/>
  <c r="N1252" i="20"/>
  <c r="O1252" i="20" s="1"/>
  <c r="P1252" i="20" s="1"/>
  <c r="M1252" i="20"/>
  <c r="L1254" i="20" l="1"/>
  <c r="N1253" i="20"/>
  <c r="O1253" i="20" s="1"/>
  <c r="P1253" i="20" s="1"/>
  <c r="M1253" i="20"/>
  <c r="L1255" i="20" l="1"/>
  <c r="N1254" i="20"/>
  <c r="M1254" i="20"/>
  <c r="O1254" i="20" l="1"/>
  <c r="P1254" i="20" s="1"/>
  <c r="L1256" i="20"/>
  <c r="M1255" i="20"/>
  <c r="N1255" i="20"/>
  <c r="O1255" i="20" s="1"/>
  <c r="P1255" i="20" s="1"/>
  <c r="L1257" i="20" l="1"/>
  <c r="N1256" i="20"/>
  <c r="M1256" i="20"/>
  <c r="O1256" i="20" l="1"/>
  <c r="P1256" i="20" s="1"/>
  <c r="L1258" i="20"/>
  <c r="M1257" i="20"/>
  <c r="N1257" i="20"/>
  <c r="O1257" i="20" s="1"/>
  <c r="P1257" i="20" s="1"/>
  <c r="L1259" i="20" l="1"/>
  <c r="N1258" i="20"/>
  <c r="O1258" i="20" s="1"/>
  <c r="P1258" i="20" s="1"/>
  <c r="M1258" i="20"/>
  <c r="L1260" i="20" l="1"/>
  <c r="M1259" i="20"/>
  <c r="N1259" i="20"/>
  <c r="O1259" i="20" s="1"/>
  <c r="P1259" i="20" s="1"/>
  <c r="L1261" i="20" l="1"/>
  <c r="N1260" i="20"/>
  <c r="O1260" i="20" s="1"/>
  <c r="P1260" i="20" s="1"/>
  <c r="M1260" i="20"/>
  <c r="L1262" i="20" l="1"/>
  <c r="N1261" i="20"/>
  <c r="O1261" i="20" s="1"/>
  <c r="P1261" i="20" s="1"/>
  <c r="M1261" i="20"/>
  <c r="L1263" i="20" l="1"/>
  <c r="N1262" i="20"/>
  <c r="O1262" i="20" s="1"/>
  <c r="P1262" i="20" s="1"/>
  <c r="M1262" i="20"/>
  <c r="L1264" i="20" l="1"/>
  <c r="N1263" i="20"/>
  <c r="M1263" i="20"/>
  <c r="O1263" i="20" l="1"/>
  <c r="P1263" i="20" s="1"/>
  <c r="L1265" i="20"/>
  <c r="N1264" i="20"/>
  <c r="O1264" i="20" s="1"/>
  <c r="P1264" i="20" s="1"/>
  <c r="M1264" i="20"/>
  <c r="L1266" i="20" l="1"/>
  <c r="M1265" i="20"/>
  <c r="N1265" i="20"/>
  <c r="O1265" i="20" l="1"/>
  <c r="P1265" i="20" s="1"/>
  <c r="L1267" i="20"/>
  <c r="N1266" i="20"/>
  <c r="O1266" i="20" s="1"/>
  <c r="P1266" i="20" s="1"/>
  <c r="M1266" i="20"/>
  <c r="L1268" i="20" l="1"/>
  <c r="M1267" i="20"/>
  <c r="N1267" i="20"/>
  <c r="O1267" i="20" s="1"/>
  <c r="P1267" i="20" s="1"/>
  <c r="L1269" i="20" l="1"/>
  <c r="N1268" i="20"/>
  <c r="O1268" i="20" s="1"/>
  <c r="P1268" i="20" s="1"/>
  <c r="M1268" i="20"/>
  <c r="L1270" i="20" l="1"/>
  <c r="N1269" i="20"/>
  <c r="O1269" i="20" s="1"/>
  <c r="P1269" i="20" s="1"/>
  <c r="M1269" i="20"/>
  <c r="L1271" i="20" l="1"/>
  <c r="N1270" i="20"/>
  <c r="M1270" i="20"/>
  <c r="O1270" i="20" l="1"/>
  <c r="P1270" i="20" s="1"/>
  <c r="L1272" i="20"/>
  <c r="M1271" i="20"/>
  <c r="N1271" i="20"/>
  <c r="O1271" i="20" s="1"/>
  <c r="P1271" i="20" s="1"/>
  <c r="L1273" i="20" l="1"/>
  <c r="N1272" i="20"/>
  <c r="O1272" i="20" s="1"/>
  <c r="P1272" i="20" s="1"/>
  <c r="M1272" i="20"/>
  <c r="L1274" i="20" l="1"/>
  <c r="N1273" i="20"/>
  <c r="O1273" i="20" s="1"/>
  <c r="P1273" i="20" s="1"/>
  <c r="M1273" i="20"/>
  <c r="L1275" i="20" l="1"/>
  <c r="M1274" i="20"/>
  <c r="N1274" i="20"/>
  <c r="O1274" i="20" s="1"/>
  <c r="P1274" i="20" s="1"/>
  <c r="L1276" i="20" l="1"/>
  <c r="M1275" i="20"/>
  <c r="N1275" i="20"/>
  <c r="O1275" i="20" s="1"/>
  <c r="P1275" i="20" s="1"/>
  <c r="L1277" i="20" l="1"/>
  <c r="N1276" i="20"/>
  <c r="M1276" i="20"/>
  <c r="O1276" i="20" l="1"/>
  <c r="P1276" i="20" s="1"/>
  <c r="L1278" i="20"/>
  <c r="M1277" i="20"/>
  <c r="N1277" i="20"/>
  <c r="O1277" i="20" s="1"/>
  <c r="P1277" i="20" s="1"/>
  <c r="L1279" i="20" l="1"/>
  <c r="N1278" i="20"/>
  <c r="O1278" i="20" s="1"/>
  <c r="P1278" i="20" s="1"/>
  <c r="M1278" i="20"/>
  <c r="L1280" i="20" l="1"/>
  <c r="N1279" i="20"/>
  <c r="O1279" i="20" s="1"/>
  <c r="P1279" i="20" s="1"/>
  <c r="M1279" i="20"/>
  <c r="L1281" i="20" l="1"/>
  <c r="N1280" i="20"/>
  <c r="O1280" i="20" s="1"/>
  <c r="P1280" i="20" s="1"/>
  <c r="M1280" i="20"/>
  <c r="L1282" i="20" l="1"/>
  <c r="N1281" i="20"/>
  <c r="O1281" i="20" s="1"/>
  <c r="P1281" i="20" s="1"/>
  <c r="M1281" i="20"/>
  <c r="L1283" i="20" l="1"/>
  <c r="N1282" i="20"/>
  <c r="O1282" i="20" s="1"/>
  <c r="P1282" i="20" s="1"/>
  <c r="M1282" i="20"/>
  <c r="L1284" i="20" l="1"/>
  <c r="N1283" i="20"/>
  <c r="O1283" i="20" s="1"/>
  <c r="P1283" i="20" s="1"/>
  <c r="M1283" i="20"/>
  <c r="L1285" i="20" l="1"/>
  <c r="N1284" i="20"/>
  <c r="O1284" i="20" s="1"/>
  <c r="P1284" i="20" s="1"/>
  <c r="M1284" i="20"/>
  <c r="L1286" i="20" l="1"/>
  <c r="N1285" i="20"/>
  <c r="O1285" i="20" s="1"/>
  <c r="P1285" i="20" s="1"/>
  <c r="M1285" i="20"/>
  <c r="L1287" i="20" l="1"/>
  <c r="N1286" i="20"/>
  <c r="O1286" i="20" s="1"/>
  <c r="P1286" i="20" s="1"/>
  <c r="M1286" i="20"/>
  <c r="L1288" i="20" l="1"/>
  <c r="N1287" i="20"/>
  <c r="O1287" i="20" s="1"/>
  <c r="P1287" i="20" s="1"/>
  <c r="M1287" i="20"/>
  <c r="L1289" i="20" l="1"/>
  <c r="N1288" i="20"/>
  <c r="O1288" i="20" s="1"/>
  <c r="P1288" i="20" s="1"/>
  <c r="M1288" i="20"/>
  <c r="L1290" i="20" l="1"/>
  <c r="N1289" i="20"/>
  <c r="O1289" i="20" s="1"/>
  <c r="P1289" i="20" s="1"/>
  <c r="M1289" i="20"/>
  <c r="L1291" i="20" l="1"/>
  <c r="N1290" i="20"/>
  <c r="O1290" i="20" s="1"/>
  <c r="P1290" i="20" s="1"/>
  <c r="M1290" i="20"/>
  <c r="L1292" i="20" l="1"/>
  <c r="N1291" i="20"/>
  <c r="O1291" i="20" s="1"/>
  <c r="P1291" i="20" s="1"/>
  <c r="M1291" i="20"/>
  <c r="L1293" i="20" l="1"/>
  <c r="M1292" i="20"/>
  <c r="N1292" i="20"/>
  <c r="O1292" i="20" s="1"/>
  <c r="P1292" i="20" s="1"/>
  <c r="L1294" i="20" l="1"/>
  <c r="M1293" i="20"/>
  <c r="N1293" i="20"/>
  <c r="O1293" i="20" s="1"/>
  <c r="P1293" i="20" s="1"/>
  <c r="L1295" i="20" l="1"/>
  <c r="N1294" i="20"/>
  <c r="O1294" i="20" s="1"/>
  <c r="P1294" i="20" s="1"/>
  <c r="M1294" i="20"/>
  <c r="L1296" i="20" l="1"/>
  <c r="N1295" i="20"/>
  <c r="O1295" i="20" s="1"/>
  <c r="P1295" i="20" s="1"/>
  <c r="M1295" i="20"/>
  <c r="L1297" i="20" l="1"/>
  <c r="N1296" i="20"/>
  <c r="O1296" i="20" s="1"/>
  <c r="P1296" i="20" s="1"/>
  <c r="M1296" i="20"/>
  <c r="L1298" i="20" l="1"/>
  <c r="M1297" i="20"/>
  <c r="N1297" i="20"/>
  <c r="O1297" i="20" s="1"/>
  <c r="P1297" i="20" s="1"/>
  <c r="L1299" i="20" l="1"/>
  <c r="N1298" i="20"/>
  <c r="O1298" i="20" s="1"/>
  <c r="P1298" i="20" s="1"/>
  <c r="M1298" i="20"/>
  <c r="L1300" i="20" l="1"/>
  <c r="N1299" i="20"/>
  <c r="O1299" i="20" s="1"/>
  <c r="P1299" i="20" s="1"/>
  <c r="M1299" i="20"/>
  <c r="L1301" i="20" l="1"/>
  <c r="M1300" i="20"/>
  <c r="N1300" i="20"/>
  <c r="O1300" i="20" s="1"/>
  <c r="P1300" i="20" s="1"/>
  <c r="L1302" i="20" l="1"/>
  <c r="N1301" i="20"/>
  <c r="M1301" i="20"/>
  <c r="O1301" i="20" l="1"/>
  <c r="P1301" i="20" s="1"/>
  <c r="L1303" i="20"/>
  <c r="N1302" i="20"/>
  <c r="O1302" i="20" s="1"/>
  <c r="P1302" i="20" s="1"/>
  <c r="M1302" i="20"/>
  <c r="L1304" i="20" l="1"/>
  <c r="N1303" i="20"/>
  <c r="O1303" i="20" s="1"/>
  <c r="P1303" i="20" s="1"/>
  <c r="M1303" i="20"/>
  <c r="L1305" i="20" l="1"/>
  <c r="N1304" i="20"/>
  <c r="O1304" i="20" s="1"/>
  <c r="P1304" i="20" s="1"/>
  <c r="M1304" i="20"/>
  <c r="L1306" i="20" l="1"/>
  <c r="M1305" i="20"/>
  <c r="N1305" i="20"/>
  <c r="O1305" i="20" s="1"/>
  <c r="P1305" i="20" s="1"/>
  <c r="L1307" i="20" l="1"/>
  <c r="N1306" i="20"/>
  <c r="O1306" i="20" s="1"/>
  <c r="P1306" i="20" s="1"/>
  <c r="M1306" i="20"/>
  <c r="L1308" i="20" l="1"/>
  <c r="N1307" i="20"/>
  <c r="O1307" i="20" s="1"/>
  <c r="P1307" i="20" s="1"/>
  <c r="M1307" i="20"/>
  <c r="L1309" i="20" l="1"/>
  <c r="N1308" i="20"/>
  <c r="O1308" i="20" s="1"/>
  <c r="P1308" i="20" s="1"/>
  <c r="M1308" i="20"/>
  <c r="L1310" i="20" l="1"/>
  <c r="N1309" i="20"/>
  <c r="O1309" i="20" s="1"/>
  <c r="P1309" i="20" s="1"/>
  <c r="M1309" i="20"/>
  <c r="L1311" i="20" l="1"/>
  <c r="N1310" i="20"/>
  <c r="O1310" i="20" s="1"/>
  <c r="P1310" i="20" s="1"/>
  <c r="M1310" i="20"/>
  <c r="L1312" i="20" l="1"/>
  <c r="N1311" i="20"/>
  <c r="O1311" i="20" s="1"/>
  <c r="P1311" i="20" s="1"/>
  <c r="M1311" i="20"/>
  <c r="L1313" i="20" l="1"/>
  <c r="N1312" i="20"/>
  <c r="O1312" i="20" s="1"/>
  <c r="P1312" i="20" s="1"/>
  <c r="M1312" i="20"/>
  <c r="L1314" i="20" l="1"/>
  <c r="M1313" i="20"/>
  <c r="N1313" i="20"/>
  <c r="O1313" i="20" s="1"/>
  <c r="P1313" i="20" s="1"/>
  <c r="L1315" i="20" l="1"/>
  <c r="M1314" i="20"/>
  <c r="N1314" i="20"/>
  <c r="O1314" i="20" s="1"/>
  <c r="P1314" i="20" s="1"/>
  <c r="L1316" i="20" l="1"/>
  <c r="N1315" i="20"/>
  <c r="O1315" i="20" s="1"/>
  <c r="P1315" i="20" s="1"/>
  <c r="M1315" i="20"/>
  <c r="L1317" i="20" l="1"/>
  <c r="N1316" i="20"/>
  <c r="O1316" i="20" s="1"/>
  <c r="P1316" i="20" s="1"/>
  <c r="M1316" i="20"/>
  <c r="L1318" i="20" l="1"/>
  <c r="N1317" i="20"/>
  <c r="O1317" i="20" s="1"/>
  <c r="P1317" i="20" s="1"/>
  <c r="M1317" i="20"/>
  <c r="L1319" i="20" l="1"/>
  <c r="M1318" i="20"/>
  <c r="N1318" i="20"/>
  <c r="O1318" i="20" s="1"/>
  <c r="P1318" i="20" s="1"/>
  <c r="L1320" i="20" l="1"/>
  <c r="N1319" i="20"/>
  <c r="O1319" i="20" s="1"/>
  <c r="P1319" i="20" s="1"/>
  <c r="M1319" i="20"/>
  <c r="L1321" i="20" l="1"/>
  <c r="N1320" i="20"/>
  <c r="O1320" i="20" s="1"/>
  <c r="P1320" i="20" s="1"/>
  <c r="M1320" i="20"/>
  <c r="L1322" i="20" l="1"/>
  <c r="N1321" i="20"/>
  <c r="O1321" i="20" s="1"/>
  <c r="P1321" i="20" s="1"/>
  <c r="M1321" i="20"/>
  <c r="L1323" i="20" l="1"/>
  <c r="N1322" i="20"/>
  <c r="O1322" i="20" s="1"/>
  <c r="P1322" i="20" s="1"/>
  <c r="M1322" i="20"/>
  <c r="L1324" i="20" l="1"/>
  <c r="N1323" i="20"/>
  <c r="O1323" i="20" s="1"/>
  <c r="P1323" i="20" s="1"/>
  <c r="M1323" i="20"/>
  <c r="L1325" i="20" l="1"/>
  <c r="M1324" i="20"/>
  <c r="N1324" i="20"/>
  <c r="O1324" i="20" s="1"/>
  <c r="P1324" i="20" s="1"/>
  <c r="L1326" i="20" l="1"/>
  <c r="N1325" i="20"/>
  <c r="O1325" i="20" s="1"/>
  <c r="P1325" i="20" s="1"/>
  <c r="M1325" i="20"/>
  <c r="L1327" i="20" l="1"/>
  <c r="N1326" i="20"/>
  <c r="O1326" i="20" s="1"/>
  <c r="P1326" i="20" s="1"/>
  <c r="M1326" i="20"/>
  <c r="L1328" i="20" l="1"/>
  <c r="N1327" i="20"/>
  <c r="O1327" i="20" s="1"/>
  <c r="P1327" i="20" s="1"/>
  <c r="M1327" i="20"/>
  <c r="L1329" i="20" l="1"/>
  <c r="N1328" i="20"/>
  <c r="O1328" i="20" s="1"/>
  <c r="P1328" i="20" s="1"/>
  <c r="M1328" i="20"/>
  <c r="L1330" i="20" l="1"/>
  <c r="N1329" i="20"/>
  <c r="O1329" i="20" s="1"/>
  <c r="P1329" i="20" s="1"/>
  <c r="M1329" i="20"/>
  <c r="L1331" i="20" l="1"/>
  <c r="M1330" i="20"/>
  <c r="N1330" i="20"/>
  <c r="O1330" i="20" s="1"/>
  <c r="P1330" i="20" s="1"/>
  <c r="L1332" i="20" l="1"/>
  <c r="N1331" i="20"/>
  <c r="O1331" i="20" s="1"/>
  <c r="P1331" i="20" s="1"/>
  <c r="M1331" i="20"/>
  <c r="L1333" i="20" l="1"/>
  <c r="N1332" i="20"/>
  <c r="O1332" i="20" s="1"/>
  <c r="P1332" i="20" s="1"/>
  <c r="M1332" i="20"/>
  <c r="L1334" i="20" l="1"/>
  <c r="N1333" i="20"/>
  <c r="O1333" i="20" s="1"/>
  <c r="P1333" i="20" s="1"/>
  <c r="M1333" i="20"/>
  <c r="L1335" i="20" l="1"/>
  <c r="N1334" i="20"/>
  <c r="O1334" i="20" s="1"/>
  <c r="P1334" i="20" s="1"/>
  <c r="M1334" i="20"/>
  <c r="L1336" i="20" l="1"/>
  <c r="N1335" i="20"/>
  <c r="O1335" i="20" s="1"/>
  <c r="P1335" i="20" s="1"/>
  <c r="M1335" i="20"/>
  <c r="L1337" i="20" l="1"/>
  <c r="M1336" i="20"/>
  <c r="N1336" i="20"/>
  <c r="O1336" i="20" s="1"/>
  <c r="P1336" i="20" s="1"/>
  <c r="L1338" i="20" l="1"/>
  <c r="M1337" i="20"/>
  <c r="N1337" i="20"/>
  <c r="O1337" i="20" s="1"/>
  <c r="P1337" i="20" s="1"/>
  <c r="L1339" i="20" l="1"/>
  <c r="N1338" i="20"/>
  <c r="O1338" i="20" s="1"/>
  <c r="P1338" i="20" s="1"/>
  <c r="M1338" i="20"/>
  <c r="L1340" i="20" l="1"/>
  <c r="N1339" i="20"/>
  <c r="O1339" i="20" s="1"/>
  <c r="P1339" i="20" s="1"/>
  <c r="M1339" i="20"/>
  <c r="L1341" i="20" l="1"/>
  <c r="N1340" i="20"/>
  <c r="O1340" i="20" s="1"/>
  <c r="P1340" i="20" s="1"/>
  <c r="M1340" i="20"/>
  <c r="L1342" i="20" l="1"/>
  <c r="N1341" i="20"/>
  <c r="O1341" i="20" s="1"/>
  <c r="P1341" i="20" s="1"/>
  <c r="M1341" i="20"/>
  <c r="L1343" i="20" l="1"/>
  <c r="N1342" i="20"/>
  <c r="O1342" i="20" s="1"/>
  <c r="P1342" i="20" s="1"/>
  <c r="M1342" i="20"/>
  <c r="L1344" i="20" l="1"/>
  <c r="M1343" i="20"/>
  <c r="N1343" i="20"/>
  <c r="O1343" i="20" s="1"/>
  <c r="P1343" i="20" s="1"/>
  <c r="L1345" i="20" l="1"/>
  <c r="N1344" i="20"/>
  <c r="O1344" i="20" s="1"/>
  <c r="P1344" i="20" s="1"/>
  <c r="M1344" i="20"/>
  <c r="L1346" i="20" l="1"/>
  <c r="N1345" i="20"/>
  <c r="O1345" i="20" s="1"/>
  <c r="P1345" i="20" s="1"/>
  <c r="M1345" i="20"/>
  <c r="L1347" i="20" l="1"/>
  <c r="N1346" i="20"/>
  <c r="O1346" i="20" s="1"/>
  <c r="P1346" i="20" s="1"/>
  <c r="M1346" i="20"/>
  <c r="L1348" i="20" l="1"/>
  <c r="N1347" i="20"/>
  <c r="M1347" i="20"/>
  <c r="O1347" i="20" l="1"/>
  <c r="P1347" i="20" s="1"/>
  <c r="L1349" i="20"/>
  <c r="M1348" i="20"/>
  <c r="N1348" i="20"/>
  <c r="O1348" i="20" s="1"/>
  <c r="P1348" i="20" s="1"/>
  <c r="L1350" i="20" l="1"/>
  <c r="N1349" i="20"/>
  <c r="O1349" i="20" s="1"/>
  <c r="P1349" i="20" s="1"/>
  <c r="M1349" i="20"/>
  <c r="L1351" i="20" l="1"/>
  <c r="N1350" i="20"/>
  <c r="O1350" i="20" s="1"/>
  <c r="P1350" i="20" s="1"/>
  <c r="M1350" i="20"/>
  <c r="L1352" i="20" l="1"/>
  <c r="N1351" i="20"/>
  <c r="O1351" i="20" s="1"/>
  <c r="P1351" i="20" s="1"/>
  <c r="M1351" i="20"/>
  <c r="L1353" i="20" l="1"/>
  <c r="N1352" i="20"/>
  <c r="O1352" i="20" s="1"/>
  <c r="P1352" i="20" s="1"/>
  <c r="M1352" i="20"/>
  <c r="L1354" i="20" l="1"/>
  <c r="N1353" i="20"/>
  <c r="O1353" i="20" s="1"/>
  <c r="P1353" i="20" s="1"/>
  <c r="M1353" i="20"/>
  <c r="L1355" i="20" l="1"/>
  <c r="N1354" i="20"/>
  <c r="O1354" i="20" s="1"/>
  <c r="P1354" i="20" s="1"/>
  <c r="M1354" i="20"/>
  <c r="L1356" i="20" l="1"/>
  <c r="N1355" i="20"/>
  <c r="O1355" i="20" s="1"/>
  <c r="P1355" i="20" s="1"/>
  <c r="M1355" i="20"/>
  <c r="L1357" i="20" l="1"/>
  <c r="M1356" i="20"/>
  <c r="N1356" i="20"/>
  <c r="O1356" i="20" s="1"/>
  <c r="P1356" i="20" s="1"/>
  <c r="L1358" i="20" l="1"/>
  <c r="N1357" i="20"/>
  <c r="O1357" i="20" s="1"/>
  <c r="P1357" i="20" s="1"/>
  <c r="M1357" i="20"/>
  <c r="L1359" i="20" l="1"/>
  <c r="N1358" i="20"/>
  <c r="O1358" i="20" s="1"/>
  <c r="P1358" i="20" s="1"/>
  <c r="M1358" i="20"/>
  <c r="L1360" i="20" l="1"/>
  <c r="N1359" i="20"/>
  <c r="O1359" i="20" s="1"/>
  <c r="P1359" i="20" s="1"/>
  <c r="M1359" i="20"/>
  <c r="L1361" i="20" l="1"/>
  <c r="N1360" i="20"/>
  <c r="O1360" i="20" s="1"/>
  <c r="P1360" i="20" s="1"/>
  <c r="M1360" i="20"/>
  <c r="L1362" i="20" l="1"/>
  <c r="N1361" i="20"/>
  <c r="O1361" i="20" s="1"/>
  <c r="P1361" i="20" s="1"/>
  <c r="M1361" i="20"/>
  <c r="L1363" i="20" l="1"/>
  <c r="M1362" i="20"/>
  <c r="N1362" i="20"/>
  <c r="O1362" i="20" s="1"/>
  <c r="P1362" i="20" s="1"/>
  <c r="N1363" i="20" l="1"/>
  <c r="O1363" i="20" s="1"/>
  <c r="M1363" i="20"/>
  <c r="P1363" i="20" l="1"/>
  <c r="M44" i="20"/>
  <c r="L46" i="20" l="1"/>
  <c r="L45" i="20"/>
  <c r="L54" i="20"/>
  <c r="L48" i="20"/>
  <c r="L50" i="20"/>
  <c r="L52" i="20"/>
  <c r="L49" i="20"/>
  <c r="L47" i="20"/>
  <c r="L51" i="20"/>
  <c r="L53" i="20"/>
  <c r="O45" i="20" l="1"/>
  <c r="N12" i="20" s="1"/>
  <c r="P12" i="20" s="1"/>
  <c r="N45" i="20"/>
  <c r="N11" i="20" s="1"/>
  <c r="P11" i="20" s="1"/>
  <c r="M45" i="20"/>
  <c r="O46" i="20"/>
  <c r="N17" i="20" s="1"/>
  <c r="P17" i="20" s="1"/>
  <c r="N46" i="20"/>
  <c r="N16" i="20" s="1"/>
  <c r="P16" i="20" s="1"/>
  <c r="M46" i="20"/>
  <c r="O51" i="20"/>
  <c r="N42" i="20" s="1"/>
  <c r="P42" i="20" s="1"/>
  <c r="N51" i="20"/>
  <c r="N41" i="20" s="1"/>
  <c r="P41" i="20" s="1"/>
  <c r="M51" i="20"/>
  <c r="N47" i="20"/>
  <c r="N21" i="20" s="1"/>
  <c r="P21" i="20" s="1"/>
  <c r="M47" i="20"/>
  <c r="O47" i="20"/>
  <c r="N22" i="20" s="1"/>
  <c r="P22" i="20" s="1"/>
  <c r="M49" i="20"/>
  <c r="O49" i="20"/>
  <c r="N32" i="20" s="1"/>
  <c r="P32" i="20" s="1"/>
  <c r="N49" i="20"/>
  <c r="N31" i="20" s="1"/>
  <c r="P31" i="20" s="1"/>
  <c r="O52" i="20"/>
  <c r="N52" i="20"/>
  <c r="M52" i="20"/>
  <c r="P52" i="20" s="1"/>
  <c r="O50" i="20"/>
  <c r="N37" i="20" s="1"/>
  <c r="P37" i="20" s="1"/>
  <c r="N50" i="20"/>
  <c r="N36" i="20" s="1"/>
  <c r="P36" i="20" s="1"/>
  <c r="M50" i="20"/>
  <c r="O53" i="20"/>
  <c r="N53" i="20"/>
  <c r="M53" i="20"/>
  <c r="O48" i="20"/>
  <c r="N27" i="20" s="1"/>
  <c r="P27" i="20" s="1"/>
  <c r="N48" i="20"/>
  <c r="N26" i="20" s="1"/>
  <c r="P26" i="20" s="1"/>
  <c r="M48" i="20"/>
  <c r="O54" i="20"/>
  <c r="N54" i="20"/>
  <c r="M54" i="20"/>
  <c r="P54" i="20" s="1"/>
  <c r="P46" i="20" l="1"/>
  <c r="N15" i="20"/>
  <c r="P45" i="20"/>
  <c r="N10" i="20"/>
  <c r="P47" i="20"/>
  <c r="N20" i="20"/>
  <c r="N25" i="20"/>
  <c r="P48" i="20"/>
  <c r="N35" i="20"/>
  <c r="P50" i="20"/>
  <c r="P51" i="20"/>
  <c r="N40" i="20"/>
  <c r="P49" i="20"/>
  <c r="N30" i="20"/>
  <c r="P53" i="20"/>
  <c r="O9" i="20" l="1"/>
  <c r="P10" i="20"/>
  <c r="P9" i="20"/>
  <c r="O8" i="20"/>
  <c r="P15" i="20"/>
  <c r="O14" i="20"/>
  <c r="P14" i="20"/>
  <c r="O13" i="20"/>
  <c r="O34" i="20"/>
  <c r="O33" i="20"/>
  <c r="P35" i="20"/>
  <c r="P34" i="20"/>
  <c r="O24" i="20"/>
  <c r="P25" i="20"/>
  <c r="P24" i="20"/>
  <c r="O23" i="20"/>
  <c r="O29" i="20"/>
  <c r="P29" i="20"/>
  <c r="P30" i="20"/>
  <c r="O28" i="20"/>
  <c r="O19" i="20"/>
  <c r="P20" i="20"/>
  <c r="P19" i="20"/>
  <c r="O18" i="20"/>
  <c r="O39" i="20"/>
  <c r="P40" i="20"/>
  <c r="P39" i="20"/>
  <c r="O38" i="20"/>
</calcChain>
</file>

<file path=xl/comments1.xml><?xml version="1.0" encoding="utf-8"?>
<comments xmlns="http://schemas.openxmlformats.org/spreadsheetml/2006/main">
  <authors>
    <author>kot2</author>
  </authors>
  <commentList>
    <comment ref="A2" authorId="0" shapeId="0">
      <text>
        <r>
          <rPr>
            <sz val="9"/>
            <color indexed="81"/>
            <rFont val="ＭＳ Ｐゴシック"/>
            <family val="3"/>
            <charset val="128"/>
          </rPr>
          <t>次のレベルの強化に必要な砂飴量
1～2.5
3～4.5
　：
37～38.5</t>
        </r>
      </text>
    </comment>
    <comment ref="P2" authorId="0" shapeId="0">
      <text>
        <r>
          <rPr>
            <sz val="9"/>
            <color indexed="81"/>
            <rFont val="ＭＳ Ｐゴシック"/>
            <family val="3"/>
            <charset val="128"/>
          </rPr>
          <t>目標LVに必要な砂・アメ ・目標LVCP
　/LV39CP：100％個体最高CP</t>
        </r>
      </text>
    </comment>
    <comment ref="E3" authorId="0" shapeId="0">
      <text>
        <r>
          <rPr>
            <b/>
            <sz val="9"/>
            <color indexed="81"/>
            <rFont val="ＭＳ Ｐゴシック"/>
            <family val="3"/>
            <charset val="128"/>
          </rPr>
          <t xml:space="preserve">入力：ポケモン名
</t>
        </r>
        <r>
          <rPr>
            <sz val="9"/>
            <color indexed="81"/>
            <rFont val="ＭＳ Ｐゴシック"/>
            <family val="3"/>
            <charset val="128"/>
          </rPr>
          <t>進化形の比較をしたい場合は、C8セルに入力</t>
        </r>
      </text>
    </comment>
    <comment ref="O3" authorId="0" shapeId="0">
      <text>
        <r>
          <rPr>
            <b/>
            <sz val="9"/>
            <color indexed="81"/>
            <rFont val="ＭＳ Ｐゴシック"/>
            <family val="3"/>
            <charset val="128"/>
          </rPr>
          <t>％,各個体値,個体値計</t>
        </r>
        <r>
          <rPr>
            <sz val="9"/>
            <color indexed="81"/>
            <rFont val="ＭＳ Ｐゴシック"/>
            <family val="3"/>
            <charset val="128"/>
          </rPr>
          <t xml:space="preserve">
各個体値は 攻撃 防御 ＨＰ の順
各個体値は16進数</t>
        </r>
      </text>
    </comment>
    <comment ref="P3" authorId="0" shapeId="0">
      <text>
        <r>
          <rPr>
            <b/>
            <sz val="9"/>
            <color indexed="81"/>
            <rFont val="ＭＳ Ｐゴシック"/>
            <family val="3"/>
            <charset val="128"/>
          </rPr>
          <t xml:space="preserve">個体値からの計算結果
</t>
        </r>
        <r>
          <rPr>
            <sz val="9"/>
            <color indexed="81"/>
            <rFont val="ＭＳ Ｐゴシック"/>
            <family val="3"/>
            <charset val="128"/>
          </rPr>
          <t>（少数は切り捨てられる）</t>
        </r>
      </text>
    </comment>
    <comment ref="E4" authorId="0" shapeId="0">
      <text>
        <r>
          <rPr>
            <b/>
            <sz val="9"/>
            <color indexed="81"/>
            <rFont val="ＭＳ Ｐゴシック"/>
            <family val="3"/>
            <charset val="128"/>
          </rPr>
          <t>入力：現在のCP値</t>
        </r>
      </text>
    </comment>
    <comment ref="E5" authorId="0" shapeId="0">
      <text>
        <r>
          <rPr>
            <b/>
            <sz val="9"/>
            <color indexed="81"/>
            <rFont val="ＭＳ Ｐゴシック"/>
            <family val="3"/>
            <charset val="128"/>
          </rPr>
          <t>入力：現在のHP</t>
        </r>
      </text>
    </comment>
    <comment ref="E6" authorId="0" shapeId="0">
      <text>
        <r>
          <rPr>
            <b/>
            <sz val="9"/>
            <color indexed="81"/>
            <rFont val="ＭＳ Ｐゴシック"/>
            <family val="3"/>
            <charset val="128"/>
          </rPr>
          <t>入力：次LV強化に必要な砂量</t>
        </r>
      </text>
    </comment>
    <comment ref="E8" authorId="0" shapeId="0">
      <text>
        <r>
          <rPr>
            <b/>
            <sz val="9"/>
            <color indexed="81"/>
            <rFont val="ＭＳ Ｐゴシック"/>
            <family val="3"/>
            <charset val="128"/>
          </rPr>
          <t>進化形を入力し比較できます</t>
        </r>
        <r>
          <rPr>
            <sz val="9"/>
            <color indexed="81"/>
            <rFont val="ＭＳ Ｐゴシック"/>
            <family val="3"/>
            <charset val="128"/>
          </rPr>
          <t xml:space="preserve">
別ポケモンの個体値算出の前に
</t>
        </r>
        <r>
          <rPr>
            <b/>
            <sz val="9"/>
            <color indexed="81"/>
            <rFont val="ＭＳ Ｐゴシック"/>
            <family val="3"/>
            <charset val="128"/>
          </rPr>
          <t>Ctrl+Z</t>
        </r>
        <r>
          <rPr>
            <sz val="9"/>
            <color indexed="81"/>
            <rFont val="ＭＳ Ｐゴシック"/>
            <family val="3"/>
            <charset val="128"/>
          </rPr>
          <t>で元に戻してください
若しくは　</t>
        </r>
        <r>
          <rPr>
            <b/>
            <sz val="9"/>
            <color indexed="81"/>
            <rFont val="ＭＳ Ｐゴシック"/>
            <family val="3"/>
            <charset val="128"/>
          </rPr>
          <t>=E3</t>
        </r>
        <r>
          <rPr>
            <sz val="9"/>
            <color indexed="81"/>
            <rFont val="ＭＳ Ｐゴシック"/>
            <family val="3"/>
            <charset val="128"/>
          </rPr>
          <t>　と入力してください</t>
        </r>
      </text>
    </comment>
    <comment ref="E56" authorId="0" shapeId="0">
      <text>
        <r>
          <rPr>
            <sz val="9"/>
            <color indexed="81"/>
            <rFont val="ＭＳ ゴシック"/>
            <family val="3"/>
            <charset val="128"/>
          </rPr>
          <t>1-1：リーダー評価より 個別個体値の範囲指定
1-2：リーダー評価より 個体値計の範囲指定
2-1：1-2より 無評価項目の範囲絞込み
2-2：2-1より 個体値計の範囲絞込み
3-1：HPより HP個体値範囲の逆算
3-2：3-1より 攻防個体値の範囲絞込み
3-3：3-1,2より 個体値計の範囲絞込み
4-1：2-1,3-1より HP個体値の絞込み結果
4-2：2-1,3-1より 攻防個体値の絞込み結果</t>
        </r>
      </text>
    </comment>
    <comment ref="F56" authorId="0" shapeId="0">
      <text>
        <r>
          <rPr>
            <sz val="9"/>
            <color indexed="81"/>
            <rFont val="ＭＳ Ｐゴシック"/>
            <family val="3"/>
            <charset val="128"/>
          </rPr>
          <t>攻撃種族値</t>
        </r>
      </text>
    </comment>
    <comment ref="G56" authorId="0" shapeId="0">
      <text>
        <r>
          <rPr>
            <sz val="9"/>
            <color indexed="81"/>
            <rFont val="ＭＳ Ｐゴシック"/>
            <family val="3"/>
            <charset val="128"/>
          </rPr>
          <t>防御種族値</t>
        </r>
      </text>
    </comment>
    <comment ref="H56" authorId="0" shapeId="0">
      <text>
        <r>
          <rPr>
            <sz val="9"/>
            <color indexed="81"/>
            <rFont val="ＭＳ Ｐゴシック"/>
            <family val="3"/>
            <charset val="128"/>
          </rPr>
          <t>HP種族値</t>
        </r>
      </text>
    </comment>
    <comment ref="I56" authorId="0" shapeId="0">
      <text>
        <r>
          <rPr>
            <sz val="9"/>
            <color indexed="81"/>
            <rFont val="ＭＳ Ｐゴシック"/>
            <family val="3"/>
            <charset val="128"/>
          </rPr>
          <t>CP補正値</t>
        </r>
      </text>
    </comment>
    <comment ref="M56" authorId="0" shapeId="0">
      <text>
        <r>
          <rPr>
            <sz val="9"/>
            <color indexed="81"/>
            <rFont val="ＭＳ Ｐゴシック"/>
            <family val="3"/>
            <charset val="128"/>
          </rPr>
          <t>攻撃種族値</t>
        </r>
      </text>
    </comment>
    <comment ref="N56" authorId="0" shapeId="0">
      <text>
        <r>
          <rPr>
            <sz val="9"/>
            <color indexed="81"/>
            <rFont val="ＭＳ Ｐゴシック"/>
            <family val="3"/>
            <charset val="128"/>
          </rPr>
          <t>防御種族値</t>
        </r>
      </text>
    </comment>
    <comment ref="O56" authorId="0" shapeId="0">
      <text>
        <r>
          <rPr>
            <sz val="9"/>
            <color indexed="81"/>
            <rFont val="ＭＳ Ｐゴシック"/>
            <family val="3"/>
            <charset val="128"/>
          </rPr>
          <t>HP種族値</t>
        </r>
      </text>
    </comment>
    <comment ref="P56" authorId="0" shapeId="0">
      <text>
        <r>
          <rPr>
            <sz val="9"/>
            <color indexed="81"/>
            <rFont val="ＭＳ Ｐゴシック"/>
            <family val="3"/>
            <charset val="128"/>
          </rPr>
          <t>CP補正値</t>
        </r>
      </text>
    </comment>
    <comment ref="E57" authorId="0" shapeId="0">
      <text>
        <r>
          <rPr>
            <sz val="9"/>
            <color indexed="81"/>
            <rFont val="ＭＳ Ｐゴシック"/>
            <family val="3"/>
            <charset val="128"/>
          </rPr>
          <t>1.評価のみの数値</t>
        </r>
      </text>
    </comment>
    <comment ref="H57" authorId="0" shapeId="0">
      <text>
        <r>
          <rPr>
            <sz val="9"/>
            <color indexed="81"/>
            <rFont val="ＭＳ Ｐゴシック"/>
            <family val="3"/>
            <charset val="128"/>
          </rPr>
          <t>1-1.評価のみの数値</t>
        </r>
      </text>
    </comment>
    <comment ref="I57" authorId="0" shapeId="0">
      <text>
        <r>
          <rPr>
            <sz val="9"/>
            <color indexed="81"/>
            <rFont val="ＭＳ Ｐゴシック"/>
            <family val="3"/>
            <charset val="128"/>
          </rPr>
          <t>1-2.評価から得られる
個体値計の最大最小</t>
        </r>
      </text>
    </comment>
    <comment ref="E59" authorId="0" shapeId="0">
      <text>
        <r>
          <rPr>
            <sz val="9"/>
            <color indexed="81"/>
            <rFont val="ＭＳ Ｐゴシック"/>
            <family val="3"/>
            <charset val="128"/>
          </rPr>
          <t>2.評価の数値から、
無評価項目の試算</t>
        </r>
      </text>
    </comment>
    <comment ref="H59" authorId="0" shapeId="0">
      <text>
        <r>
          <rPr>
            <sz val="9"/>
            <color indexed="81"/>
            <rFont val="ＭＳ Ｐゴシック"/>
            <family val="3"/>
            <charset val="128"/>
          </rPr>
          <t>2-1.評価の数値より、
無評価項目の試算</t>
        </r>
      </text>
    </comment>
    <comment ref="I59" authorId="0" shapeId="0">
      <text>
        <r>
          <rPr>
            <sz val="9"/>
            <color indexed="81"/>
            <rFont val="ＭＳ Ｐゴシック"/>
            <family val="3"/>
            <charset val="128"/>
          </rPr>
          <t>2-2.試算より個体値計</t>
        </r>
      </text>
    </comment>
    <comment ref="E61" authorId="0" shapeId="0">
      <text>
        <r>
          <rPr>
            <sz val="9"/>
            <color indexed="81"/>
            <rFont val="ＭＳ Ｐゴシック"/>
            <family val="3"/>
            <charset val="128"/>
          </rPr>
          <t>3.HPからHP個体値を逆算
そのHP個体値から攻防値を絞込</t>
        </r>
      </text>
    </comment>
    <comment ref="G61" authorId="0" shapeId="0">
      <text>
        <r>
          <rPr>
            <sz val="9"/>
            <color indexed="81"/>
            <rFont val="ＭＳ Ｐゴシック"/>
            <family val="3"/>
            <charset val="128"/>
          </rPr>
          <t>3-2.逆算したHP個体値から絞込み</t>
        </r>
      </text>
    </comment>
    <comment ref="H61" authorId="0" shapeId="0">
      <text>
        <r>
          <rPr>
            <sz val="9"/>
            <color indexed="81"/>
            <rFont val="ＭＳ Ｐゴシック"/>
            <family val="3"/>
            <charset val="128"/>
          </rPr>
          <t>3-1.HPから個体値を逆算</t>
        </r>
      </text>
    </comment>
    <comment ref="I61" authorId="0" shapeId="0">
      <text>
        <r>
          <rPr>
            <sz val="9"/>
            <color indexed="81"/>
            <rFont val="ＭＳ Ｐゴシック"/>
            <family val="3"/>
            <charset val="128"/>
          </rPr>
          <t>3-3.HP算より個体値計</t>
        </r>
      </text>
    </comment>
    <comment ref="E63" authorId="0" shapeId="0">
      <text>
        <r>
          <rPr>
            <sz val="9"/>
            <color indexed="81"/>
            <rFont val="ＭＳ Ｐゴシック"/>
            <family val="3"/>
            <charset val="128"/>
          </rPr>
          <t>4.評価,HPより得られる
最小値最大値</t>
        </r>
      </text>
    </comment>
    <comment ref="G63" authorId="0" shapeId="0">
      <text>
        <r>
          <rPr>
            <sz val="9"/>
            <color indexed="81"/>
            <rFont val="ＭＳ Ｐゴシック"/>
            <family val="3"/>
            <charset val="128"/>
          </rPr>
          <t>4-2.2試算と3HP算より絞込</t>
        </r>
      </text>
    </comment>
    <comment ref="H63" authorId="0" shapeId="0">
      <text>
        <r>
          <rPr>
            <sz val="9"/>
            <color indexed="81"/>
            <rFont val="ＭＳ Ｐゴシック"/>
            <family val="3"/>
            <charset val="128"/>
          </rPr>
          <t>4-1.2試算と3HP算より絞込</t>
        </r>
      </text>
    </comment>
    <comment ref="H71" authorId="0" shapeId="0">
      <text>
        <r>
          <rPr>
            <sz val="9"/>
            <color indexed="81"/>
            <rFont val="ＭＳ Ｐゴシック"/>
            <family val="3"/>
            <charset val="128"/>
          </rPr>
          <t>以下のHP個体値については
計算対象外</t>
        </r>
      </text>
    </comment>
    <comment ref="O71" authorId="0" shapeId="0">
      <text>
        <r>
          <rPr>
            <sz val="9"/>
            <color indexed="81"/>
            <rFont val="ＭＳ Ｐゴシック"/>
            <family val="3"/>
            <charset val="128"/>
          </rPr>
          <t>以下のHP個体値については
計算対象外</t>
        </r>
      </text>
    </comment>
    <comment ref="S234" authorId="0" shapeId="0">
      <text>
        <r>
          <rPr>
            <sz val="9"/>
            <color indexed="81"/>
            <rFont val="ＭＳ Ｐゴシック"/>
            <family val="3"/>
            <charset val="128"/>
          </rPr>
          <t>リリース時にステータス調整
（弱体化）</t>
        </r>
      </text>
    </comment>
    <comment ref="U311" authorId="0" shapeId="0">
      <text>
        <r>
          <rPr>
            <sz val="9"/>
            <color indexed="81"/>
            <rFont val="ＭＳ Ｐゴシック"/>
            <family val="3"/>
            <charset val="128"/>
          </rPr>
          <t>計算では149だが
148に設定されてるようだ</t>
        </r>
      </text>
    </comment>
    <comment ref="U312" authorId="0" shapeId="0">
      <text>
        <r>
          <rPr>
            <sz val="9"/>
            <color indexed="81"/>
            <rFont val="ＭＳ Ｐゴシック"/>
            <family val="3"/>
            <charset val="128"/>
          </rPr>
          <t>計算では149だが
148に設定されてるようだ</t>
        </r>
      </text>
    </comment>
    <comment ref="U326" authorId="0" shapeId="0">
      <text>
        <r>
          <rPr>
            <sz val="9"/>
            <color indexed="81"/>
            <rFont val="ＭＳ Ｐゴシック"/>
            <family val="3"/>
            <charset val="128"/>
          </rPr>
          <t>計算では158だが
157に設定されてるようだ</t>
        </r>
      </text>
    </comment>
  </commentList>
</comments>
</file>

<file path=xl/sharedStrings.xml><?xml version="1.0" encoding="utf-8"?>
<sst xmlns="http://schemas.openxmlformats.org/spreadsheetml/2006/main" count="1874" uniqueCount="995">
  <si>
    <t>ポケモン名</t>
    <phoneticPr fontId="3"/>
  </si>
  <si>
    <t>図鑑No.</t>
    <rPh sb="0" eb="2">
      <t>ズカン</t>
    </rPh>
    <phoneticPr fontId="1"/>
  </si>
  <si>
    <t>フシギダネ</t>
  </si>
  <si>
    <t>フシギソウ</t>
  </si>
  <si>
    <t>フシギバナ</t>
  </si>
  <si>
    <t>0.2k,1</t>
    <phoneticPr fontId="1"/>
  </si>
  <si>
    <t>カビゴン</t>
  </si>
  <si>
    <t>ナッシー</t>
  </si>
  <si>
    <t>カイリュー</t>
  </si>
  <si>
    <t>ヒトカゲ</t>
  </si>
  <si>
    <t>0.2k,1</t>
  </si>
  <si>
    <t>リザード</t>
  </si>
  <si>
    <t>0.4k,1</t>
    <phoneticPr fontId="1"/>
  </si>
  <si>
    <t>リザードン</t>
  </si>
  <si>
    <t>0.4k,1</t>
  </si>
  <si>
    <t>ゼニガメ</t>
  </si>
  <si>
    <t>0.6k,1</t>
    <phoneticPr fontId="1"/>
  </si>
  <si>
    <t>カメール</t>
  </si>
  <si>
    <t>0.6k,1</t>
  </si>
  <si>
    <t>カメックス</t>
  </si>
  <si>
    <t>0.8k,1</t>
    <phoneticPr fontId="1"/>
  </si>
  <si>
    <t>キャタピー</t>
  </si>
  <si>
    <t>0.8k,1</t>
  </si>
  <si>
    <t>トランセル</t>
  </si>
  <si>
    <t>1k,1</t>
    <phoneticPr fontId="1"/>
  </si>
  <si>
    <t>バタフリー</t>
  </si>
  <si>
    <t>1k,1</t>
  </si>
  <si>
    <t>ビードル</t>
  </si>
  <si>
    <t>1.3k,2</t>
    <phoneticPr fontId="1"/>
  </si>
  <si>
    <t>ドサイドン</t>
  </si>
  <si>
    <t>ウインディ</t>
  </si>
  <si>
    <t>サンド</t>
    <phoneticPr fontId="1"/>
  </si>
  <si>
    <t>コクーン</t>
  </si>
  <si>
    <t>1.3k,2</t>
  </si>
  <si>
    <t>スピアー</t>
  </si>
  <si>
    <t>1.6k,2</t>
    <phoneticPr fontId="1"/>
  </si>
  <si>
    <t>ポッポ</t>
  </si>
  <si>
    <t>1.6k,2</t>
  </si>
  <si>
    <t>ピジョン</t>
  </si>
  <si>
    <t>1.9k,2</t>
    <phoneticPr fontId="1"/>
  </si>
  <si>
    <t>ピジョット</t>
  </si>
  <si>
    <t>1.9k,2</t>
  </si>
  <si>
    <t>サイドン</t>
  </si>
  <si>
    <t>ロコン</t>
    <phoneticPr fontId="1"/>
  </si>
  <si>
    <t>コラッタ</t>
    <phoneticPr fontId="1"/>
  </si>
  <si>
    <t>2.2k,2</t>
    <phoneticPr fontId="1"/>
  </si>
  <si>
    <t>ラッタ</t>
    <phoneticPr fontId="1"/>
  </si>
  <si>
    <t>2.2k,2</t>
  </si>
  <si>
    <t>オニスズメ</t>
  </si>
  <si>
    <t>2.5k,2</t>
    <phoneticPr fontId="1"/>
  </si>
  <si>
    <t>オニドリル</t>
  </si>
  <si>
    <t>2.5k,2</t>
  </si>
  <si>
    <t>アーボ</t>
  </si>
  <si>
    <t>3k,3</t>
    <phoneticPr fontId="1"/>
  </si>
  <si>
    <t>ギャラドス</t>
  </si>
  <si>
    <t>アーボック</t>
  </si>
  <si>
    <t>3k,3</t>
  </si>
  <si>
    <t>ピチュー</t>
  </si>
  <si>
    <t>3.5k,3</t>
    <phoneticPr fontId="1"/>
  </si>
  <si>
    <t>ピカチュウ</t>
  </si>
  <si>
    <t>3.5k,3</t>
  </si>
  <si>
    <t>ライチュウ</t>
    <phoneticPr fontId="1"/>
  </si>
  <si>
    <t>4k,3</t>
    <phoneticPr fontId="1"/>
  </si>
  <si>
    <t>4k,4</t>
    <phoneticPr fontId="1"/>
  </si>
  <si>
    <t>サンドパン</t>
    <phoneticPr fontId="1"/>
  </si>
  <si>
    <t>4.5k,4</t>
    <phoneticPr fontId="1"/>
  </si>
  <si>
    <t>ニドラン♀</t>
  </si>
  <si>
    <t>4.5k,4</t>
  </si>
  <si>
    <t>ニドリーナ</t>
  </si>
  <si>
    <t>5k,4</t>
    <phoneticPr fontId="1"/>
  </si>
  <si>
    <t>ニドクイン</t>
  </si>
  <si>
    <t>5k,4</t>
  </si>
  <si>
    <t>ニドラン♂</t>
  </si>
  <si>
    <t>6k,6</t>
    <phoneticPr fontId="1"/>
  </si>
  <si>
    <t>ブースター</t>
  </si>
  <si>
    <t>ニドリーノ</t>
  </si>
  <si>
    <t>6k,6</t>
  </si>
  <si>
    <t>ニドキング</t>
  </si>
  <si>
    <t>7k,8</t>
    <phoneticPr fontId="1"/>
  </si>
  <si>
    <t>ピィ</t>
  </si>
  <si>
    <t>7k,8</t>
  </si>
  <si>
    <t>ピッピ</t>
  </si>
  <si>
    <t>8k,10</t>
    <phoneticPr fontId="1"/>
  </si>
  <si>
    <t>ピクシー</t>
  </si>
  <si>
    <t>8k,10</t>
  </si>
  <si>
    <t>ラプラス</t>
  </si>
  <si>
    <t>サンダース</t>
  </si>
  <si>
    <t>シャワーズ</t>
  </si>
  <si>
    <t>9k,12</t>
    <phoneticPr fontId="1"/>
  </si>
  <si>
    <t>キュウコン</t>
    <phoneticPr fontId="1"/>
  </si>
  <si>
    <t>9k,12</t>
  </si>
  <si>
    <t>ププリン</t>
  </si>
  <si>
    <t>10k,14</t>
    <phoneticPr fontId="1"/>
  </si>
  <si>
    <t>プリン</t>
  </si>
  <si>
    <t>10k,14</t>
  </si>
  <si>
    <t>プクリン</t>
  </si>
  <si>
    <t>ラプラス旧</t>
    <rPh sb="4" eb="5">
      <t>キュウ</t>
    </rPh>
    <phoneticPr fontId="1"/>
  </si>
  <si>
    <t>ズバット</t>
  </si>
  <si>
    <t>ゴルバット</t>
  </si>
  <si>
    <t>クロバット</t>
  </si>
  <si>
    <t>ナゾノクサ</t>
  </si>
  <si>
    <t>クサイハナ</t>
  </si>
  <si>
    <t>ミニリュウ</t>
  </si>
  <si>
    <t>ハピナス</t>
  </si>
  <si>
    <t>ラフレシア</t>
  </si>
  <si>
    <t>キレイハナ</t>
  </si>
  <si>
    <t>パラス</t>
  </si>
  <si>
    <t>パラセクト</t>
  </si>
  <si>
    <t>コンパン</t>
  </si>
  <si>
    <t>モルフォン</t>
  </si>
  <si>
    <t>ディグダ</t>
    <phoneticPr fontId="1"/>
  </si>
  <si>
    <t>ダグトリオ</t>
    <phoneticPr fontId="1"/>
  </si>
  <si>
    <t>ニャース</t>
    <phoneticPr fontId="1"/>
  </si>
  <si>
    <t>ペルシアン</t>
    <phoneticPr fontId="1"/>
  </si>
  <si>
    <t>コダック</t>
  </si>
  <si>
    <t>ゴルダック</t>
  </si>
  <si>
    <t>マンキー</t>
  </si>
  <si>
    <t>オコリザル</t>
  </si>
  <si>
    <t>ガーディ</t>
  </si>
  <si>
    <t>ニョロモ</t>
  </si>
  <si>
    <t>ニョロゾ</t>
  </si>
  <si>
    <t>ニョロボン</t>
  </si>
  <si>
    <t>ニョロトノ</t>
  </si>
  <si>
    <t>ケーシィ</t>
  </si>
  <si>
    <t>ユンゲラー</t>
  </si>
  <si>
    <t>フーディン</t>
  </si>
  <si>
    <t>ワンリキー</t>
  </si>
  <si>
    <t>ゴーリキー</t>
  </si>
  <si>
    <t>カイリキー</t>
  </si>
  <si>
    <t>マダツボミ</t>
  </si>
  <si>
    <t>ウツドン</t>
  </si>
  <si>
    <t>ウツボット</t>
  </si>
  <si>
    <t>メノクラゲ</t>
  </si>
  <si>
    <t>ドククラゲ</t>
  </si>
  <si>
    <t>イシツブテ</t>
    <phoneticPr fontId="1"/>
  </si>
  <si>
    <t>ゴローン</t>
    <phoneticPr fontId="1"/>
  </si>
  <si>
    <t>ゴローニャ</t>
    <phoneticPr fontId="1"/>
  </si>
  <si>
    <t>ポニータ</t>
  </si>
  <si>
    <t>Stamina</t>
    <phoneticPr fontId="4"/>
  </si>
  <si>
    <t>Attack</t>
    <phoneticPr fontId="4"/>
  </si>
  <si>
    <t>Defense</t>
    <phoneticPr fontId="4"/>
  </si>
  <si>
    <t>現在LV</t>
    <rPh sb="0" eb="2">
      <t>ゲンザイ</t>
    </rPh>
    <phoneticPr fontId="4"/>
  </si>
  <si>
    <t>CP補正値</t>
    <phoneticPr fontId="4"/>
  </si>
  <si>
    <t>砂NEXT</t>
    <rPh sb="0" eb="1">
      <t>スナ</t>
    </rPh>
    <phoneticPr fontId="1"/>
  </si>
  <si>
    <t>飴NEXT</t>
    <rPh sb="0" eb="1">
      <t>アメ</t>
    </rPh>
    <phoneticPr fontId="1"/>
  </si>
  <si>
    <t>Max要砂</t>
    <rPh sb="3" eb="4">
      <t>ヨウ</t>
    </rPh>
    <rPh sb="4" eb="5">
      <t>スナ</t>
    </rPh>
    <phoneticPr fontId="1"/>
  </si>
  <si>
    <t>Max要飴</t>
    <rPh sb="3" eb="4">
      <t>ヨウ</t>
    </rPh>
    <rPh sb="4" eb="5">
      <t>アメ</t>
    </rPh>
    <phoneticPr fontId="1"/>
  </si>
  <si>
    <t>ギャロップ</t>
  </si>
  <si>
    <t>ヤドン</t>
  </si>
  <si>
    <t>ヤドラン</t>
  </si>
  <si>
    <t>ヤドキング</t>
  </si>
  <si>
    <t>コイル</t>
  </si>
  <si>
    <t>レアコイル</t>
  </si>
  <si>
    <t>ジバコイル</t>
  </si>
  <si>
    <t>15 最高！</t>
    <phoneticPr fontId="4"/>
  </si>
  <si>
    <t>カモネギ</t>
  </si>
  <si>
    <t>ドードー</t>
  </si>
  <si>
    <t>ドードリオ</t>
  </si>
  <si>
    <t>7-0 まあまあ</t>
    <phoneticPr fontId="4"/>
  </si>
  <si>
    <t>パウワウ</t>
  </si>
  <si>
    <t>ジュゴン</t>
  </si>
  <si>
    <t>ベトベター</t>
    <phoneticPr fontId="1"/>
  </si>
  <si>
    <t>ベトベトン</t>
    <phoneticPr fontId="1"/>
  </si>
  <si>
    <t>シェルダー</t>
  </si>
  <si>
    <t>パルシェン</t>
  </si>
  <si>
    <t>ゴース</t>
  </si>
  <si>
    <t>ゴースト</t>
  </si>
  <si>
    <t>ゲンガー</t>
  </si>
  <si>
    <t>コラッタ</t>
  </si>
  <si>
    <t>イワーク</t>
  </si>
  <si>
    <t>ラッタ</t>
  </si>
  <si>
    <t>ハガネール</t>
  </si>
  <si>
    <t>スリープ</t>
  </si>
  <si>
    <t>スリーパー</t>
  </si>
  <si>
    <t>クラブ</t>
  </si>
  <si>
    <t>キングラー</t>
  </si>
  <si>
    <t>ビリリダマ</t>
  </si>
  <si>
    <t>ライチュウ</t>
  </si>
  <si>
    <t>マルマイン</t>
  </si>
  <si>
    <t>サンド</t>
  </si>
  <si>
    <t>タマタマ</t>
  </si>
  <si>
    <t>サンドパン</t>
  </si>
  <si>
    <t>ナッシー</t>
    <phoneticPr fontId="1"/>
  </si>
  <si>
    <t>カラカラ</t>
  </si>
  <si>
    <t>ガラガラ</t>
    <phoneticPr fontId="1"/>
  </si>
  <si>
    <t>バルキー</t>
  </si>
  <si>
    <t>サワムラー</t>
  </si>
  <si>
    <t>エビワラー</t>
  </si>
  <si>
    <t>カポエラー</t>
  </si>
  <si>
    <t>ベロリンガ</t>
  </si>
  <si>
    <t>ベロベルト</t>
  </si>
  <si>
    <t>ロコン</t>
  </si>
  <si>
    <t>ドガース</t>
  </si>
  <si>
    <t>キュウコン</t>
  </si>
  <si>
    <t>マタドガス</t>
  </si>
  <si>
    <t>サイホーン</t>
  </si>
  <si>
    <t>ピンプク</t>
  </si>
  <si>
    <t>ラッキー</t>
  </si>
  <si>
    <t>モンジャラ</t>
  </si>
  <si>
    <t>モジャンボ</t>
  </si>
  <si>
    <t>ガルーラ</t>
  </si>
  <si>
    <t>タッツー</t>
  </si>
  <si>
    <t>シードラ</t>
  </si>
  <si>
    <t>ディグダ</t>
  </si>
  <si>
    <t>キングドラ</t>
  </si>
  <si>
    <t>ダグトリオ</t>
  </si>
  <si>
    <t>トサキント</t>
  </si>
  <si>
    <t>ニャース</t>
  </si>
  <si>
    <t>アズマオウ</t>
  </si>
  <si>
    <t>ペルシアン</t>
  </si>
  <si>
    <t>ヒトデマン</t>
  </si>
  <si>
    <t>スターミー</t>
  </si>
  <si>
    <t>マネネ</t>
  </si>
  <si>
    <t>バリヤード</t>
  </si>
  <si>
    <t>ストライク</t>
  </si>
  <si>
    <t>ハッサム</t>
  </si>
  <si>
    <t>ムチュール</t>
  </si>
  <si>
    <t>ルージュラ</t>
  </si>
  <si>
    <t>エレキッド</t>
  </si>
  <si>
    <t>エレブー</t>
  </si>
  <si>
    <t>エレキブル</t>
  </si>
  <si>
    <t>ブビィ</t>
  </si>
  <si>
    <t>ブーバー</t>
  </si>
  <si>
    <t>ブーバーン</t>
  </si>
  <si>
    <t>カイロス</t>
  </si>
  <si>
    <t>ケンタロス</t>
  </si>
  <si>
    <t>コイキング</t>
  </si>
  <si>
    <t>メタモン</t>
  </si>
  <si>
    <t>イシツブテ</t>
  </si>
  <si>
    <t>イーブイ</t>
  </si>
  <si>
    <t>ゴローン</t>
  </si>
  <si>
    <t>ゴローニャ</t>
  </si>
  <si>
    <t>エーフィ</t>
  </si>
  <si>
    <t>ブラッキー</t>
  </si>
  <si>
    <t>リーフィア</t>
  </si>
  <si>
    <t>グレイシア</t>
  </si>
  <si>
    <t>ニンフィア</t>
  </si>
  <si>
    <t>ポリゴン</t>
  </si>
  <si>
    <t>ポリゴン2</t>
  </si>
  <si>
    <t>ポリゴンZ</t>
  </si>
  <si>
    <t>オムナイト</t>
  </si>
  <si>
    <t>オムスター</t>
  </si>
  <si>
    <t>ベトベター</t>
  </si>
  <si>
    <t>カブト</t>
  </si>
  <si>
    <t>ベトベトン</t>
  </si>
  <si>
    <t>カブトプス</t>
  </si>
  <si>
    <t>プテラ</t>
  </si>
  <si>
    <t>ゴンベ</t>
  </si>
  <si>
    <t>フリーザー</t>
  </si>
  <si>
    <t>サンダー</t>
  </si>
  <si>
    <t>ファイヤー</t>
  </si>
  <si>
    <t>ハクリュー</t>
  </si>
  <si>
    <t>ミュウツー</t>
  </si>
  <si>
    <t>ミュウ</t>
  </si>
  <si>
    <t>チコリータ</t>
  </si>
  <si>
    <t>ベイリーフ</t>
  </si>
  <si>
    <t>メガニウム</t>
  </si>
  <si>
    <t>ヒノアラシ</t>
  </si>
  <si>
    <t>ガラガラ</t>
  </si>
  <si>
    <t>マグマラシ</t>
  </si>
  <si>
    <t>バクフーン</t>
  </si>
  <si>
    <t>ワニノコ</t>
  </si>
  <si>
    <t>アリゲイツ</t>
  </si>
  <si>
    <t>オーダイル</t>
  </si>
  <si>
    <t>オタチ</t>
  </si>
  <si>
    <t>オオタチ</t>
  </si>
  <si>
    <t>ホーホー</t>
  </si>
  <si>
    <t>ヨルノズク</t>
  </si>
  <si>
    <t>レディバ</t>
  </si>
  <si>
    <t>レディアン</t>
  </si>
  <si>
    <t>イトマル</t>
  </si>
  <si>
    <t>アリアドス</t>
  </si>
  <si>
    <t>チョンチー</t>
  </si>
  <si>
    <t>ランターン</t>
  </si>
  <si>
    <t>トゲピー</t>
  </si>
  <si>
    <t>トゲチック</t>
  </si>
  <si>
    <t>トゲキッス</t>
  </si>
  <si>
    <t>ネイティ</t>
  </si>
  <si>
    <t>ネイティオ</t>
  </si>
  <si>
    <t>メリープ</t>
  </si>
  <si>
    <t>モココ</t>
  </si>
  <si>
    <t>デンリュウ</t>
  </si>
  <si>
    <t>ルリリ</t>
  </si>
  <si>
    <t>マリル</t>
  </si>
  <si>
    <t>マリルリ</t>
  </si>
  <si>
    <t>ウソハチ</t>
  </si>
  <si>
    <t>ウソッキー</t>
  </si>
  <si>
    <t>ハネッコ</t>
  </si>
  <si>
    <t>ポポッコ</t>
  </si>
  <si>
    <t>ワタッコ</t>
  </si>
  <si>
    <t>エイパム</t>
  </si>
  <si>
    <t>ヒマナッツ</t>
  </si>
  <si>
    <t>キマワリ</t>
  </si>
  <si>
    <t>ヤンヤンマ</t>
  </si>
  <si>
    <t>メガヤンマ</t>
  </si>
  <si>
    <t>ウパー</t>
  </si>
  <si>
    <t>ヌオー</t>
  </si>
  <si>
    <t>ヤミカラス</t>
  </si>
  <si>
    <t>ドンカラス</t>
  </si>
  <si>
    <t>ムウマ</t>
  </si>
  <si>
    <t>ムウマージ</t>
  </si>
  <si>
    <t>アンノーン</t>
  </si>
  <si>
    <t>ソーナノ</t>
  </si>
  <si>
    <t>ソーナンス</t>
  </si>
  <si>
    <t>キリンリキ</t>
  </si>
  <si>
    <t>クヌギダマ</t>
  </si>
  <si>
    <t>フォレトス</t>
  </si>
  <si>
    <t>ノコッチ</t>
  </si>
  <si>
    <t>グライガー</t>
  </si>
  <si>
    <t>ブルー</t>
  </si>
  <si>
    <t>グランブル</t>
  </si>
  <si>
    <t>ハリーセン</t>
  </si>
  <si>
    <t>ツボツボ</t>
  </si>
  <si>
    <t>ヘラクロス</t>
  </si>
  <si>
    <t>ニューラ</t>
  </si>
  <si>
    <t>マニューラ</t>
  </si>
  <si>
    <t>ヒメグマ</t>
  </si>
  <si>
    <t>リングマ</t>
  </si>
  <si>
    <t>マグマッグ</t>
  </si>
  <si>
    <t>マグカルゴ</t>
  </si>
  <si>
    <t>ウリムー</t>
  </si>
  <si>
    <t>イノムー</t>
  </si>
  <si>
    <t>マンムー</t>
  </si>
  <si>
    <t>サニーゴ</t>
  </si>
  <si>
    <t>テッポウオ</t>
  </si>
  <si>
    <t>オクタン</t>
  </si>
  <si>
    <t>デリバード</t>
  </si>
  <si>
    <t>マンタイン</t>
  </si>
  <si>
    <t>エアームド</t>
  </si>
  <si>
    <t>デルビル</t>
  </si>
  <si>
    <t>ヘルガー</t>
  </si>
  <si>
    <t>ゴマゾウ</t>
  </si>
  <si>
    <t>ドンファン</t>
  </si>
  <si>
    <t>オドシシ</t>
  </si>
  <si>
    <t>ドーブル</t>
  </si>
  <si>
    <t>ミルタンク</t>
  </si>
  <si>
    <t>ライコウ</t>
  </si>
  <si>
    <t>エンテイ</t>
  </si>
  <si>
    <t>スイクン</t>
  </si>
  <si>
    <t>ヨーギラス</t>
  </si>
  <si>
    <t>サナギラス</t>
  </si>
  <si>
    <t>バンギラス</t>
  </si>
  <si>
    <t>ルギア</t>
  </si>
  <si>
    <t>ホウオウ</t>
  </si>
  <si>
    <t>セレビィ</t>
  </si>
  <si>
    <t>キモリ</t>
  </si>
  <si>
    <t>ジュプトル</t>
  </si>
  <si>
    <t>ジュカイン</t>
  </si>
  <si>
    <t>アチャモ</t>
  </si>
  <si>
    <t>ワカシャモ</t>
  </si>
  <si>
    <t>バシャーモ</t>
  </si>
  <si>
    <t>ミズゴロウ</t>
  </si>
  <si>
    <t>ヌマクロー</t>
  </si>
  <si>
    <t>ラグラージ</t>
  </si>
  <si>
    <t>ポチエナ</t>
  </si>
  <si>
    <t>グラエナ</t>
  </si>
  <si>
    <t>ジグザグマ</t>
  </si>
  <si>
    <t>マッスグマ</t>
  </si>
  <si>
    <t>ケムッソ</t>
  </si>
  <si>
    <t>カラサリス</t>
  </si>
  <si>
    <t>アゲハント</t>
  </si>
  <si>
    <t>マユルド</t>
  </si>
  <si>
    <t>ドクケイル</t>
  </si>
  <si>
    <t>ハスボー</t>
  </si>
  <si>
    <t>ハスブレロ</t>
  </si>
  <si>
    <t>ルンパッパ</t>
  </si>
  <si>
    <t>タネボー</t>
  </si>
  <si>
    <t>コノハナ</t>
  </si>
  <si>
    <t>ダーテング</t>
  </si>
  <si>
    <t>スバメ</t>
  </si>
  <si>
    <t>オオスバメ</t>
  </si>
  <si>
    <t>キャモメ</t>
  </si>
  <si>
    <t>ペリッパー</t>
  </si>
  <si>
    <t>ラルトス</t>
  </si>
  <si>
    <t>キルリア</t>
  </si>
  <si>
    <t>サーナイト</t>
  </si>
  <si>
    <t>エルレイド</t>
  </si>
  <si>
    <t>アメタマ</t>
  </si>
  <si>
    <t>アメモース</t>
  </si>
  <si>
    <t>キノココ</t>
  </si>
  <si>
    <t>キノガッサ</t>
  </si>
  <si>
    <t>ナマケロ</t>
  </si>
  <si>
    <t>ヤルキモノ</t>
  </si>
  <si>
    <t>ケッキング</t>
  </si>
  <si>
    <t>ツチニン</t>
  </si>
  <si>
    <t>テッカニン</t>
  </si>
  <si>
    <t>ヌケニン</t>
  </si>
  <si>
    <t>ゴニョニョ</t>
  </si>
  <si>
    <t>ドゴーム</t>
  </si>
  <si>
    <t>バクオング</t>
  </si>
  <si>
    <t>マクノシタ</t>
  </si>
  <si>
    <t>ハリテヤマ</t>
  </si>
  <si>
    <t>ノズパス</t>
  </si>
  <si>
    <t>エネコ</t>
  </si>
  <si>
    <t>エネコロロ</t>
  </si>
  <si>
    <t>ヤミラミ</t>
  </si>
  <si>
    <t>クチート</t>
  </si>
  <si>
    <t>ココドラ</t>
  </si>
  <si>
    <t>コドラ</t>
  </si>
  <si>
    <t>ボスゴドラ</t>
  </si>
  <si>
    <t>アサナン</t>
  </si>
  <si>
    <t>チャーレム</t>
  </si>
  <si>
    <t>ラクライ</t>
  </si>
  <si>
    <t>ライボルト</t>
  </si>
  <si>
    <t>プラスル</t>
  </si>
  <si>
    <t>マイナン</t>
  </si>
  <si>
    <t>バルビート</t>
  </si>
  <si>
    <t>イルミーゼ</t>
  </si>
  <si>
    <t>ロゼリア</t>
  </si>
  <si>
    <t>ゴクリン</t>
  </si>
  <si>
    <t>マルノーム</t>
  </si>
  <si>
    <t>キバニア</t>
  </si>
  <si>
    <t>サメハダー</t>
  </si>
  <si>
    <t>ホエルコ</t>
  </si>
  <si>
    <t>ホエルオー</t>
  </si>
  <si>
    <t>ドンメル</t>
  </si>
  <si>
    <t>バクーダ</t>
  </si>
  <si>
    <t>コータス</t>
  </si>
  <si>
    <t>バネブー</t>
  </si>
  <si>
    <t>ブーピッグ</t>
  </si>
  <si>
    <t>パッチール</t>
  </si>
  <si>
    <t>ナックラー</t>
  </si>
  <si>
    <t>ビブラーバ</t>
  </si>
  <si>
    <t>フライゴン</t>
  </si>
  <si>
    <t>サボネア</t>
  </si>
  <si>
    <t>ノクタス</t>
  </si>
  <si>
    <t>チルット</t>
  </si>
  <si>
    <t>チルタリス</t>
  </si>
  <si>
    <t>ザングース</t>
  </si>
  <si>
    <t>ハブネーク</t>
  </si>
  <si>
    <t>ルナトーン</t>
  </si>
  <si>
    <t>ソルロック</t>
  </si>
  <si>
    <t>ドジョッチ</t>
  </si>
  <si>
    <t>ナマズン</t>
  </si>
  <si>
    <t>ヘイガニ</t>
  </si>
  <si>
    <t>シザリガー</t>
  </si>
  <si>
    <t>ヤジロン</t>
  </si>
  <si>
    <t>ネンドール</t>
  </si>
  <si>
    <t>リリーラ</t>
  </si>
  <si>
    <t>ユレイドル</t>
  </si>
  <si>
    <t>アノプス</t>
  </si>
  <si>
    <t>アーマルド</t>
  </si>
  <si>
    <t>ヒンバス</t>
  </si>
  <si>
    <t>ミロカロス</t>
  </si>
  <si>
    <t>ポワルン</t>
  </si>
  <si>
    <t>カクレオン</t>
  </si>
  <si>
    <t>カゲボウズ</t>
  </si>
  <si>
    <t>ジュペッタ</t>
  </si>
  <si>
    <t>ヨマワル</t>
  </si>
  <si>
    <t>サマヨール</t>
  </si>
  <si>
    <t>トロピウス</t>
  </si>
  <si>
    <t>チリーン</t>
  </si>
  <si>
    <t>アブソル</t>
  </si>
  <si>
    <t>ユキワラシ</t>
  </si>
  <si>
    <t>オニゴーリ</t>
  </si>
  <si>
    <t>タマザラシ</t>
  </si>
  <si>
    <t>トドグラー</t>
  </si>
  <si>
    <t>トドゼルガ</t>
  </si>
  <si>
    <t>パールル</t>
  </si>
  <si>
    <t>ハンテール</t>
  </si>
  <si>
    <t>サクラビス</t>
  </si>
  <si>
    <t>ジーランス</t>
  </si>
  <si>
    <t>ラブカス</t>
  </si>
  <si>
    <t>タツベイ</t>
  </si>
  <si>
    <t>コモルー</t>
  </si>
  <si>
    <t>ボーマンダ</t>
  </si>
  <si>
    <t>ダンバル</t>
  </si>
  <si>
    <t>メタング</t>
  </si>
  <si>
    <t>メタグロス</t>
  </si>
  <si>
    <t>レジロック</t>
  </si>
  <si>
    <t>レジアイス</t>
  </si>
  <si>
    <t>レジスチル</t>
  </si>
  <si>
    <t>ラティアス</t>
  </si>
  <si>
    <t>ラティオス</t>
  </si>
  <si>
    <t>カイオーガ</t>
  </si>
  <si>
    <t>グラードン</t>
  </si>
  <si>
    <t>レックウザ</t>
  </si>
  <si>
    <t>ジラーチ</t>
  </si>
  <si>
    <t>デオキシス</t>
  </si>
  <si>
    <t>デオキシス (アタック)</t>
  </si>
  <si>
    <t>デオキシス (ディフェンス)</t>
  </si>
  <si>
    <t>デオキシス (スピード)</t>
  </si>
  <si>
    <t>ナエトル</t>
  </si>
  <si>
    <t>ハヤシガメ</t>
  </si>
  <si>
    <t>ドダイトス</t>
  </si>
  <si>
    <t>ヒコザル</t>
  </si>
  <si>
    <t>モウカザル</t>
  </si>
  <si>
    <t>ゴウカザル</t>
  </si>
  <si>
    <t>ポッチャマ</t>
  </si>
  <si>
    <t>ポッタイシ</t>
  </si>
  <si>
    <t>エンペルト</t>
  </si>
  <si>
    <t>ムックル</t>
  </si>
  <si>
    <t>ムクバード</t>
  </si>
  <si>
    <t>ムクホーク</t>
  </si>
  <si>
    <t>ビッパ</t>
  </si>
  <si>
    <t>ビーダル</t>
  </si>
  <si>
    <t>コロボーシ</t>
  </si>
  <si>
    <t>コロトック</t>
  </si>
  <si>
    <t>コリンク</t>
  </si>
  <si>
    <t>ルクシオ</t>
  </si>
  <si>
    <t>レントラー</t>
  </si>
  <si>
    <t>スボミー</t>
  </si>
  <si>
    <t>ロズレイド</t>
  </si>
  <si>
    <t>ズガイドス</t>
  </si>
  <si>
    <t>ラムパルド</t>
  </si>
  <si>
    <t>タテトプス</t>
  </si>
  <si>
    <t>トリデプス</t>
  </si>
  <si>
    <t>ミノムッチ</t>
  </si>
  <si>
    <t>ガーメイル</t>
  </si>
  <si>
    <t>ミツハニー</t>
  </si>
  <si>
    <t>ビークイン</t>
  </si>
  <si>
    <t>パチリス</t>
  </si>
  <si>
    <t>ブイゼル</t>
  </si>
  <si>
    <t>フローゼル</t>
  </si>
  <si>
    <t>チェリンボ</t>
  </si>
  <si>
    <t>チェリム</t>
  </si>
  <si>
    <t>カラナクシ</t>
  </si>
  <si>
    <t>トリトドン</t>
  </si>
  <si>
    <t>エテボース</t>
  </si>
  <si>
    <t>デオキシス</t>
    <phoneticPr fontId="1"/>
  </si>
  <si>
    <t>フワンテ</t>
  </si>
  <si>
    <t>デオキシス (アタック)</t>
    <phoneticPr fontId="1"/>
  </si>
  <si>
    <t>フワライド</t>
  </si>
  <si>
    <t>デオキシス (ディフェンス)</t>
    <phoneticPr fontId="1"/>
  </si>
  <si>
    <t>ミミロル</t>
  </si>
  <si>
    <t>デオキシス (スピード)</t>
    <phoneticPr fontId="1"/>
  </si>
  <si>
    <t>ミミロップ</t>
  </si>
  <si>
    <t>ニャルマー</t>
  </si>
  <si>
    <t>ブニャット</t>
  </si>
  <si>
    <t>リーシャン</t>
  </si>
  <si>
    <t>スカンプー</t>
  </si>
  <si>
    <t>スカタンク</t>
  </si>
  <si>
    <t>ドーミラー</t>
  </si>
  <si>
    <t>ドータクン</t>
  </si>
  <si>
    <t>ペラップ</t>
  </si>
  <si>
    <t>ミカルゲ</t>
  </si>
  <si>
    <t>フカマル</t>
  </si>
  <si>
    <t>ガバイト</t>
  </si>
  <si>
    <t>ガブリアス</t>
  </si>
  <si>
    <t>リオル</t>
  </si>
  <si>
    <t>ルカリオ</t>
  </si>
  <si>
    <t>ヒポポタス</t>
  </si>
  <si>
    <t>カバルドン</t>
  </si>
  <si>
    <t>スコルピ</t>
  </si>
  <si>
    <t>ドラピオン</t>
  </si>
  <si>
    <t>グレッグル</t>
  </si>
  <si>
    <t>ドクロッグ</t>
  </si>
  <si>
    <t>マスキッパ</t>
  </si>
  <si>
    <t>ケイコウオ</t>
  </si>
  <si>
    <t>ネオラント</t>
  </si>
  <si>
    <t>タマンタ</t>
  </si>
  <si>
    <t>ユキカブリ</t>
  </si>
  <si>
    <t>ユキノオー</t>
  </si>
  <si>
    <t>グライオン</t>
  </si>
  <si>
    <t>ダイノーズ</t>
  </si>
  <si>
    <t>ヨノワール</t>
  </si>
  <si>
    <t>ユキメノコ</t>
  </si>
  <si>
    <t>ロトム</t>
  </si>
  <si>
    <t>ユクシー</t>
  </si>
  <si>
    <t>エムリット</t>
  </si>
  <si>
    <t>アグノム</t>
  </si>
  <si>
    <t>ディアルガ</t>
  </si>
  <si>
    <t>パルキア</t>
  </si>
  <si>
    <t>ヒードラン</t>
  </si>
  <si>
    <t>レジギガス</t>
  </si>
  <si>
    <t>ギラティナ</t>
  </si>
  <si>
    <t>ギラティナ (オリジン)</t>
  </si>
  <si>
    <t>クレセリア</t>
  </si>
  <si>
    <t>フィオネ</t>
  </si>
  <si>
    <t>マナフィ</t>
  </si>
  <si>
    <t>ダークライ</t>
  </si>
  <si>
    <t>シェイミ</t>
  </si>
  <si>
    <t>シェイミ (スカイ)</t>
  </si>
  <si>
    <t>アルセウス</t>
  </si>
  <si>
    <t>ビクティニ</t>
  </si>
  <si>
    <t>ツタージャ</t>
  </si>
  <si>
    <t>ジャノビー</t>
  </si>
  <si>
    <t>ジャローダ</t>
  </si>
  <si>
    <t>ポカブ</t>
  </si>
  <si>
    <t>チャオブー</t>
  </si>
  <si>
    <t>エンブオー</t>
  </si>
  <si>
    <t>ミジュマル</t>
  </si>
  <si>
    <t>フタチマル</t>
  </si>
  <si>
    <t>ダイケンキ</t>
  </si>
  <si>
    <t>ミネズミ</t>
  </si>
  <si>
    <t>ミルホッグ</t>
  </si>
  <si>
    <t>ヨーテリー</t>
  </si>
  <si>
    <t>ハーデリア</t>
  </si>
  <si>
    <t>ムーランド</t>
  </si>
  <si>
    <t>チョロネコ</t>
  </si>
  <si>
    <t>レパルダス</t>
  </si>
  <si>
    <t>ヤナップ</t>
  </si>
  <si>
    <t>ヤナッキー</t>
  </si>
  <si>
    <t>バオップ</t>
  </si>
  <si>
    <t>バオッキー</t>
  </si>
  <si>
    <t>ヒヤップ</t>
  </si>
  <si>
    <t>ヒヤッキー</t>
  </si>
  <si>
    <t>ムンナ</t>
  </si>
  <si>
    <t>ロトム</t>
    <phoneticPr fontId="1"/>
  </si>
  <si>
    <t>ムシャーナ</t>
  </si>
  <si>
    <t>マメパト</t>
  </si>
  <si>
    <t>ハトーボー</t>
  </si>
  <si>
    <t>ケンホロウ</t>
  </si>
  <si>
    <t>シママ</t>
  </si>
  <si>
    <t>ゼブライカ</t>
  </si>
  <si>
    <t>ダンゴロ</t>
  </si>
  <si>
    <t>ガントル</t>
  </si>
  <si>
    <t>ギラティナ</t>
    <phoneticPr fontId="1"/>
  </si>
  <si>
    <t>ギガイアス</t>
  </si>
  <si>
    <t>ギラティナ (オリジン)</t>
    <phoneticPr fontId="1"/>
  </si>
  <si>
    <t>コロモリ</t>
  </si>
  <si>
    <t>ココロモリ</t>
  </si>
  <si>
    <t>モグリュー</t>
  </si>
  <si>
    <t>ドリュウズ</t>
  </si>
  <si>
    <t>タブンネ</t>
  </si>
  <si>
    <t>シェイミ</t>
    <phoneticPr fontId="1"/>
  </si>
  <si>
    <t>ドッコラー</t>
  </si>
  <si>
    <t>シェイミ (スカイ)</t>
    <phoneticPr fontId="1"/>
  </si>
  <si>
    <t>ドテッコツ</t>
  </si>
  <si>
    <t>ローブシン</t>
  </si>
  <si>
    <t>オタマロ</t>
  </si>
  <si>
    <t>ガマガル</t>
  </si>
  <si>
    <t>ガマゲロゲ</t>
  </si>
  <si>
    <t>ナゲキ</t>
  </si>
  <si>
    <t>ダゲキ</t>
  </si>
  <si>
    <t>クルミル</t>
  </si>
  <si>
    <t>クルマユ</t>
  </si>
  <si>
    <t>ハハコモリ</t>
  </si>
  <si>
    <t>フシデ</t>
  </si>
  <si>
    <t>ホイーガ</t>
  </si>
  <si>
    <t>ペンドラー</t>
  </si>
  <si>
    <t>モンメン</t>
  </si>
  <si>
    <t>エルフーン</t>
  </si>
  <si>
    <t>チュリネ</t>
  </si>
  <si>
    <t>ドレディア</t>
  </si>
  <si>
    <t>バスラオ</t>
  </si>
  <si>
    <t>メグロコ</t>
  </si>
  <si>
    <t>ワルビル</t>
  </si>
  <si>
    <t>ワルビアル</t>
  </si>
  <si>
    <t>ダルマッカ</t>
  </si>
  <si>
    <t>ヒヒダルマ</t>
  </si>
  <si>
    <t>マラカッチ</t>
  </si>
  <si>
    <t>イシズマイ</t>
  </si>
  <si>
    <t>イワパレス</t>
  </si>
  <si>
    <t>ズルッグ</t>
  </si>
  <si>
    <t>ズルズキン</t>
  </si>
  <si>
    <t>シンボラー</t>
  </si>
  <si>
    <t>デスマス</t>
  </si>
  <si>
    <t>デスカーン</t>
  </si>
  <si>
    <t>プロトーガ</t>
  </si>
  <si>
    <t>アバゴーラ</t>
  </si>
  <si>
    <t>アーケン</t>
  </si>
  <si>
    <t>アーケオス</t>
  </si>
  <si>
    <t>ヤブクロン</t>
  </si>
  <si>
    <t>ダストダス</t>
  </si>
  <si>
    <t>ゾロア</t>
  </si>
  <si>
    <t>ゾロアーク</t>
  </si>
  <si>
    <t>チラーミィ</t>
  </si>
  <si>
    <t>チラチーノ</t>
  </si>
  <si>
    <t>ゴチム</t>
  </si>
  <si>
    <t>ゴチミル</t>
  </si>
  <si>
    <t>ゴチルゼル</t>
  </si>
  <si>
    <t>ユニラン</t>
  </si>
  <si>
    <t>ダブラン</t>
  </si>
  <si>
    <t>ランクルス</t>
  </si>
  <si>
    <t>コアルヒー</t>
  </si>
  <si>
    <t>スワンナ</t>
  </si>
  <si>
    <t>バニプッチ</t>
  </si>
  <si>
    <t>バニリッチ</t>
  </si>
  <si>
    <t>バイバニラ</t>
  </si>
  <si>
    <t>シキジカ</t>
  </si>
  <si>
    <t>メブキジカ</t>
  </si>
  <si>
    <t>エモンガ</t>
  </si>
  <si>
    <t>カブルモ</t>
  </si>
  <si>
    <t>シュバルゴ</t>
  </si>
  <si>
    <t>タマゲタケ</t>
  </si>
  <si>
    <t>バスラオ</t>
    <phoneticPr fontId="1"/>
  </si>
  <si>
    <t>モロバレル</t>
  </si>
  <si>
    <t>プルリル</t>
  </si>
  <si>
    <t>ブルンゲル</t>
  </si>
  <si>
    <t>ママンボウ</t>
  </si>
  <si>
    <t>バチュル</t>
  </si>
  <si>
    <t>ヒヒダルマ</t>
    <phoneticPr fontId="1"/>
  </si>
  <si>
    <t>デンチュラ</t>
  </si>
  <si>
    <t>テッシード</t>
  </si>
  <si>
    <t>ナットレイ</t>
  </si>
  <si>
    <t>ギアル</t>
  </si>
  <si>
    <t>ギギアル</t>
  </si>
  <si>
    <t>ギギギアル</t>
  </si>
  <si>
    <t>シビシラス</t>
  </si>
  <si>
    <t>シビビール</t>
  </si>
  <si>
    <t>シビルドン</t>
  </si>
  <si>
    <t>リグレー</t>
  </si>
  <si>
    <t>オーベム</t>
  </si>
  <si>
    <t>ヒトモシ</t>
  </si>
  <si>
    <t>ランプラー</t>
  </si>
  <si>
    <t>シャンデラ</t>
  </si>
  <si>
    <t>キバゴ</t>
  </si>
  <si>
    <t>オノンド</t>
  </si>
  <si>
    <t>オノノクス</t>
  </si>
  <si>
    <t>クマシュン</t>
  </si>
  <si>
    <t>ツンベアー</t>
  </si>
  <si>
    <t>フリージオ</t>
  </si>
  <si>
    <t>チョボマキ</t>
  </si>
  <si>
    <t>アギルダー</t>
  </si>
  <si>
    <t>マッギョ</t>
  </si>
  <si>
    <t>コジョフー</t>
  </si>
  <si>
    <t>コジョンド</t>
  </si>
  <si>
    <t>クリムガン</t>
  </si>
  <si>
    <t>ゴビット</t>
  </si>
  <si>
    <t>ゴルーグ</t>
  </si>
  <si>
    <t>コマタナ</t>
  </si>
  <si>
    <t>キリキザン</t>
  </si>
  <si>
    <t>バッフロン</t>
  </si>
  <si>
    <t>ワシボン</t>
  </si>
  <si>
    <t>ウォーグル</t>
  </si>
  <si>
    <t>バルチャイ</t>
  </si>
  <si>
    <t>バルジーナ</t>
  </si>
  <si>
    <t>クイタラン</t>
  </si>
  <si>
    <t>アイアント</t>
  </si>
  <si>
    <t>モノズ</t>
  </si>
  <si>
    <t>ジヘッド</t>
  </si>
  <si>
    <t>サザンドラ</t>
  </si>
  <si>
    <t>メラルバ</t>
  </si>
  <si>
    <t>ウルガモス</t>
  </si>
  <si>
    <t>コバルオン</t>
  </si>
  <si>
    <t>テラキオン</t>
  </si>
  <si>
    <t>ビリジオン</t>
  </si>
  <si>
    <t>トルネロス</t>
  </si>
  <si>
    <t>ボルトロス</t>
  </si>
  <si>
    <t>レシラム</t>
  </si>
  <si>
    <t>ゼクロム</t>
  </si>
  <si>
    <t>ランドロス</t>
  </si>
  <si>
    <t>キュレム</t>
  </si>
  <si>
    <t>ケルディオ</t>
  </si>
  <si>
    <t>メロエッタ</t>
  </si>
  <si>
    <t>ゲノセクト</t>
  </si>
  <si>
    <t>ハリマロン</t>
  </si>
  <si>
    <t>ハリボーグ</t>
  </si>
  <si>
    <t>ブリガロン</t>
  </si>
  <si>
    <t>フォッコ</t>
  </si>
  <si>
    <t>テールナー</t>
  </si>
  <si>
    <t>マフォクシー</t>
  </si>
  <si>
    <t>ケロマツ</t>
  </si>
  <si>
    <t>ゲコガシラ</t>
  </si>
  <si>
    <t>ゲッコウガ</t>
  </si>
  <si>
    <t>ホルビー</t>
  </si>
  <si>
    <t>ホルード</t>
  </si>
  <si>
    <t>ヤヤコマ</t>
  </si>
  <si>
    <t>ヒノヤコマ</t>
  </si>
  <si>
    <t>ファイアロー</t>
  </si>
  <si>
    <t>コフキムシ</t>
  </si>
  <si>
    <t>コフーライ</t>
  </si>
  <si>
    <t>ビビヨン</t>
  </si>
  <si>
    <t>シシコ</t>
  </si>
  <si>
    <t>カエンジシ</t>
  </si>
  <si>
    <t>フラベベ</t>
  </si>
  <si>
    <t>フラエッテ</t>
  </si>
  <si>
    <t>フラージェス</t>
  </si>
  <si>
    <t>メェークル</t>
  </si>
  <si>
    <t>ゴーゴート</t>
  </si>
  <si>
    <t>ヤンチャム</t>
  </si>
  <si>
    <t>ゴロンダ</t>
  </si>
  <si>
    <t>トリミアン</t>
  </si>
  <si>
    <t>ニャスパー</t>
  </si>
  <si>
    <t>ニャオニクス</t>
  </si>
  <si>
    <t>ヒトツキ</t>
  </si>
  <si>
    <t>ニダンギル</t>
  </si>
  <si>
    <t>ギルガルド</t>
  </si>
  <si>
    <t>トルネロス</t>
    <phoneticPr fontId="1"/>
  </si>
  <si>
    <t>シュシュプ</t>
  </si>
  <si>
    <t>ボルトロス</t>
    <phoneticPr fontId="1"/>
  </si>
  <si>
    <t>フレフワン</t>
  </si>
  <si>
    <t>ペロッパフ</t>
  </si>
  <si>
    <t>ペロリーム</t>
  </si>
  <si>
    <t>ランドロス</t>
    <phoneticPr fontId="1"/>
  </si>
  <si>
    <t>マーイーカ</t>
  </si>
  <si>
    <t>キュレム</t>
    <phoneticPr fontId="1"/>
  </si>
  <si>
    <t>カラマネロ</t>
  </si>
  <si>
    <t>ケルディオ</t>
    <phoneticPr fontId="1"/>
  </si>
  <si>
    <t>カメテテ</t>
  </si>
  <si>
    <t>メロエッタ</t>
    <phoneticPr fontId="1"/>
  </si>
  <si>
    <t>ガメノデス</t>
  </si>
  <si>
    <t>クズモー</t>
  </si>
  <si>
    <t>ドラミドロ</t>
  </si>
  <si>
    <t>ウデッポウ</t>
  </si>
  <si>
    <t>ブロスター</t>
  </si>
  <si>
    <t>エリキテル</t>
  </si>
  <si>
    <t>エレザード</t>
  </si>
  <si>
    <t>チゴラス</t>
  </si>
  <si>
    <t>ガチゴラス</t>
  </si>
  <si>
    <t>アマルス</t>
  </si>
  <si>
    <t>ゲッコウガ</t>
    <phoneticPr fontId="1"/>
  </si>
  <si>
    <t>アマルルガ</t>
  </si>
  <si>
    <t>ルチャブル</t>
  </si>
  <si>
    <t>デデンネ</t>
  </si>
  <si>
    <t>メレシー</t>
  </si>
  <si>
    <t>ヌメラ</t>
  </si>
  <si>
    <t>ヌメイル</t>
  </si>
  <si>
    <t>ヌメルゴン</t>
  </si>
  <si>
    <t>クレッフィ</t>
  </si>
  <si>
    <t>ボクレー</t>
  </si>
  <si>
    <t>オーロット</t>
  </si>
  <si>
    <t>バケッチャ</t>
  </si>
  <si>
    <t>パンプジン</t>
  </si>
  <si>
    <t>カチコール</t>
  </si>
  <si>
    <t>クレベース</t>
  </si>
  <si>
    <t>オンバット</t>
  </si>
  <si>
    <t>オンバーン</t>
  </si>
  <si>
    <t>ゼルネアス</t>
  </si>
  <si>
    <t>イベルタル</t>
  </si>
  <si>
    <t>ジガルデ</t>
  </si>
  <si>
    <t>ニャオニクス</t>
    <phoneticPr fontId="1"/>
  </si>
  <si>
    <t>ディアンシー</t>
  </si>
  <si>
    <t>フーパ</t>
  </si>
  <si>
    <t>ボルケニオン</t>
  </si>
  <si>
    <t>ギルガルド</t>
    <phoneticPr fontId="1"/>
  </si>
  <si>
    <t>モクロー</t>
  </si>
  <si>
    <t>フクスロー</t>
  </si>
  <si>
    <t>ジュナイパー</t>
  </si>
  <si>
    <t>ニャビー</t>
  </si>
  <si>
    <t>ニャヒート</t>
  </si>
  <si>
    <t>ガオガエン</t>
  </si>
  <si>
    <t>アシマリ</t>
  </si>
  <si>
    <t>オシャマリ</t>
  </si>
  <si>
    <t>アシレーヌ</t>
  </si>
  <si>
    <t>ツツケラ</t>
  </si>
  <si>
    <t>ケララッパ</t>
  </si>
  <si>
    <t>ドデカバシ</t>
  </si>
  <si>
    <t>ヤングース</t>
  </si>
  <si>
    <t>デカグース</t>
  </si>
  <si>
    <t>アゴジムシ</t>
  </si>
  <si>
    <t>デンヂムシ</t>
  </si>
  <si>
    <t>クワガノン</t>
  </si>
  <si>
    <t>マケンカニ</t>
  </si>
  <si>
    <t>ケケンカニ</t>
  </si>
  <si>
    <t>オドリドリ</t>
  </si>
  <si>
    <t>アブリー</t>
  </si>
  <si>
    <t>アブリボン</t>
  </si>
  <si>
    <t>イワンコ</t>
  </si>
  <si>
    <t>ルガルガン</t>
  </si>
  <si>
    <t>ヨワシ</t>
  </si>
  <si>
    <t>ヒドイデ</t>
  </si>
  <si>
    <t>ドヒドイデ</t>
  </si>
  <si>
    <t>ドロバンコ</t>
  </si>
  <si>
    <t>バンバドロ</t>
  </si>
  <si>
    <t>バケッチャ</t>
    <phoneticPr fontId="1"/>
  </si>
  <si>
    <t>シズクモ</t>
  </si>
  <si>
    <t>パンプジン</t>
    <phoneticPr fontId="1"/>
  </si>
  <si>
    <t>オニシズクモ</t>
  </si>
  <si>
    <t>カリキリ</t>
  </si>
  <si>
    <t>ラランテス</t>
  </si>
  <si>
    <t>ネマシュ</t>
  </si>
  <si>
    <t>マシェード</t>
  </si>
  <si>
    <t>ヤトウモリ</t>
  </si>
  <si>
    <t>エンニュート</t>
  </si>
  <si>
    <t>ジガルデ</t>
    <phoneticPr fontId="1"/>
  </si>
  <si>
    <t>ヌイコグマ</t>
  </si>
  <si>
    <t>キテルグマ</t>
  </si>
  <si>
    <t>フーパ</t>
    <phoneticPr fontId="1"/>
  </si>
  <si>
    <t>アマカジ</t>
  </si>
  <si>
    <t>アママイコ</t>
  </si>
  <si>
    <t>アマージョ</t>
  </si>
  <si>
    <t>キュワワー</t>
  </si>
  <si>
    <t>ヤレユータン</t>
  </si>
  <si>
    <t>ナゲツケサル</t>
  </si>
  <si>
    <t>コソクムシ</t>
  </si>
  <si>
    <t>グソクムシャ</t>
  </si>
  <si>
    <t>スナバァ</t>
  </si>
  <si>
    <t>シロデスナ</t>
  </si>
  <si>
    <t>ナマコブシ</t>
  </si>
  <si>
    <t>タイプ：ヌル</t>
  </si>
  <si>
    <t>シルヴァディ</t>
  </si>
  <si>
    <t>メテノ</t>
  </si>
  <si>
    <t>ネッコアラ</t>
  </si>
  <si>
    <t>バクガメス</t>
  </si>
  <si>
    <t>トゲデマル</t>
  </si>
  <si>
    <t>ミミッキュ</t>
  </si>
  <si>
    <t>ハギギシリ</t>
  </si>
  <si>
    <t>ジジーロン</t>
  </si>
  <si>
    <t>ダダリン</t>
  </si>
  <si>
    <t>オドリドリ</t>
    <phoneticPr fontId="1"/>
  </si>
  <si>
    <t>ジャラコ</t>
  </si>
  <si>
    <t>ジャランゴ</t>
  </si>
  <si>
    <t>ジャラランガ</t>
  </si>
  <si>
    <t>カプ・コケコ</t>
  </si>
  <si>
    <t>ルガルガン</t>
    <phoneticPr fontId="1"/>
  </si>
  <si>
    <t>カプ・テテフ</t>
  </si>
  <si>
    <t>ヨワシ</t>
    <phoneticPr fontId="1"/>
  </si>
  <si>
    <t>カプ・ブルル</t>
  </si>
  <si>
    <t>カプ・レヒレ</t>
  </si>
  <si>
    <t>コスモッグ</t>
  </si>
  <si>
    <t>コスモウム</t>
  </si>
  <si>
    <t>ソルガレオ</t>
  </si>
  <si>
    <t>ルナアーラ</t>
  </si>
  <si>
    <t>ウツロイド</t>
  </si>
  <si>
    <t>マッシブーン</t>
  </si>
  <si>
    <t>フェローチェ</t>
  </si>
  <si>
    <t>デンジュモク</t>
  </si>
  <si>
    <t>テッカグヤ</t>
  </si>
  <si>
    <t>カミツルギ</t>
  </si>
  <si>
    <t>アクジキング</t>
  </si>
  <si>
    <t>ネクロズマ</t>
  </si>
  <si>
    <t>マギアナ</t>
  </si>
  <si>
    <t>タイプ：ヌル</t>
    <phoneticPr fontId="1"/>
  </si>
  <si>
    <t>メテノ</t>
    <phoneticPr fontId="1"/>
  </si>
  <si>
    <t>カプ・コケコ</t>
    <phoneticPr fontId="1"/>
  </si>
  <si>
    <t>カプ・テテフ</t>
    <phoneticPr fontId="1"/>
  </si>
  <si>
    <t>カプ・ブルル</t>
    <phoneticPr fontId="1"/>
  </si>
  <si>
    <t>カプ・レヒレ</t>
    <phoneticPr fontId="1"/>
  </si>
  <si>
    <t>この行の上に挿入する</t>
    <phoneticPr fontId="4"/>
  </si>
  <si>
    <t>ポケモン名</t>
  </si>
  <si>
    <t>Stamina</t>
  </si>
  <si>
    <t>Attack</t>
  </si>
  <si>
    <t>Defense</t>
  </si>
  <si>
    <t>1評価：最小</t>
    <rPh sb="1" eb="3">
      <t>ヒョウカ</t>
    </rPh>
    <rPh sb="4" eb="6">
      <t>サイショウ</t>
    </rPh>
    <phoneticPr fontId="3"/>
  </si>
  <si>
    <t>1評価：最大</t>
    <rPh sb="1" eb="3">
      <t>ヒョウカ</t>
    </rPh>
    <rPh sb="4" eb="6">
      <t>サイダイ</t>
    </rPh>
    <phoneticPr fontId="3"/>
  </si>
  <si>
    <t>2試算：最小</t>
    <rPh sb="1" eb="3">
      <t>シサン</t>
    </rPh>
    <rPh sb="4" eb="6">
      <t>サイショウ</t>
    </rPh>
    <phoneticPr fontId="3"/>
  </si>
  <si>
    <t>2試算：最大</t>
    <rPh sb="1" eb="3">
      <t>シサン</t>
    </rPh>
    <rPh sb="4" eb="6">
      <t>サイダイ</t>
    </rPh>
    <phoneticPr fontId="3"/>
  </si>
  <si>
    <t>3HP算：最小</t>
    <rPh sb="3" eb="4">
      <t>サン</t>
    </rPh>
    <rPh sb="5" eb="7">
      <t>サイショウ</t>
    </rPh>
    <phoneticPr fontId="3"/>
  </si>
  <si>
    <t>3HP算：最大</t>
    <rPh sb="3" eb="4">
      <t>サン</t>
    </rPh>
    <rPh sb="5" eb="7">
      <t>サイダイ</t>
    </rPh>
    <phoneticPr fontId="3"/>
  </si>
  <si>
    <t>LV</t>
    <phoneticPr fontId="1"/>
  </si>
  <si>
    <t>砂,飴</t>
    <rPh sb="0" eb="1">
      <t>スナ</t>
    </rPh>
    <rPh sb="2" eb="3">
      <t>アメ</t>
    </rPh>
    <phoneticPr fontId="1"/>
  </si>
  <si>
    <t>29-23 普通</t>
  </si>
  <si>
    <t>CP値</t>
    <rPh sb="2" eb="3">
      <t>チ</t>
    </rPh>
    <phoneticPr fontId="1"/>
  </si>
  <si>
    <t>HP値</t>
    <rPh sb="2" eb="3">
      <t>チ</t>
    </rPh>
    <phoneticPr fontId="1"/>
  </si>
  <si>
    <t>総合評価</t>
  </si>
  <si>
    <t>HP評価</t>
  </si>
  <si>
    <t>攻撃評価</t>
  </si>
  <si>
    <t>防御評価</t>
  </si>
  <si>
    <t>攻撃個体値</t>
  </si>
  <si>
    <t>攻撃種族値</t>
  </si>
  <si>
    <t>攻撃力</t>
  </si>
  <si>
    <t>防御個体値</t>
  </si>
  <si>
    <t>防御種族値</t>
  </si>
  <si>
    <t>防御力</t>
  </si>
  <si>
    <t>個体値</t>
    <rPh sb="0" eb="3">
      <t>コタイチ</t>
    </rPh>
    <phoneticPr fontId="1"/>
  </si>
  <si>
    <t>HP個体値</t>
  </si>
  <si>
    <t>HP種族値</t>
  </si>
  <si>
    <t>計算CP値</t>
  </si>
  <si>
    <t>計算HP値</t>
    <rPh sb="0" eb="2">
      <t>ケイサン</t>
    </rPh>
    <rPh sb="4" eb="5">
      <t>チ</t>
    </rPh>
    <phoneticPr fontId="1"/>
  </si>
  <si>
    <t>　</t>
    <phoneticPr fontId="1"/>
  </si>
  <si>
    <t>青(ミスティック)</t>
    <rPh sb="0" eb="1">
      <t>アオ</t>
    </rPh>
    <phoneticPr fontId="1"/>
  </si>
  <si>
    <t>赤(ヴァーラー)</t>
    <rPh sb="0" eb="1">
      <t>アカ</t>
    </rPh>
    <phoneticPr fontId="1"/>
  </si>
  <si>
    <t>黄(インスティンクト)</t>
    <rPh sb="0" eb="1">
      <t>キ</t>
    </rPh>
    <phoneticPr fontId="1"/>
  </si>
  <si>
    <t>36-30目を引く</t>
    <rPh sb="7" eb="8">
      <t>ヒ</t>
    </rPh>
    <phoneticPr fontId="4"/>
  </si>
  <si>
    <t>29-23普通以上</t>
    <rPh sb="7" eb="9">
      <t>イジョウ</t>
    </rPh>
    <phoneticPr fontId="4"/>
  </si>
  <si>
    <t>45-37芸術的</t>
    <rPh sb="5" eb="8">
      <t>ゲイジュツテキ</t>
    </rPh>
    <phoneticPr fontId="4"/>
  </si>
  <si>
    <t>12-8 かなり</t>
    <phoneticPr fontId="4"/>
  </si>
  <si>
    <t>45-37頼もしい</t>
    <rPh sb="5" eb="6">
      <t>タノ</t>
    </rPh>
    <phoneticPr fontId="1"/>
  </si>
  <si>
    <t>29-23普通</t>
  </si>
  <si>
    <t>22-00私は好き</t>
    <rPh sb="5" eb="6">
      <t>ワタシ</t>
    </rPh>
    <rPh sb="7" eb="8">
      <t>ス</t>
    </rPh>
    <phoneticPr fontId="1"/>
  </si>
  <si>
    <t>45-37トップ</t>
  </si>
  <si>
    <t>36-30強いぜ</t>
    <rPh sb="5" eb="6">
      <t>ツヨ</t>
    </rPh>
    <phoneticPr fontId="1"/>
  </si>
  <si>
    <t>22-00まずまず</t>
  </si>
  <si>
    <t>22-00難しそう</t>
  </si>
  <si>
    <t>目標LV</t>
    <rPh sb="0" eb="2">
      <t>モクヒョウ</t>
    </rPh>
    <phoneticPr fontId="1"/>
  </si>
  <si>
    <t>36-30自慢できる</t>
    <rPh sb="5" eb="7">
      <t>ジマン</t>
    </rPh>
    <phoneticPr fontId="1"/>
  </si>
  <si>
    <t/>
  </si>
  <si>
    <t>サンダー</t>
    <phoneticPr fontId="1"/>
  </si>
  <si>
    <t>ミュウツー真</t>
    <rPh sb="5" eb="6">
      <t>シン</t>
    </rPh>
    <phoneticPr fontId="1"/>
  </si>
  <si>
    <t>ポケモン一覧プルダウン用</t>
    <rPh sb="4" eb="6">
      <t>イチラン</t>
    </rPh>
    <phoneticPr fontId="3"/>
  </si>
  <si>
    <t>1評価:最小</t>
    <rPh sb="1" eb="3">
      <t>ヒョウカ</t>
    </rPh>
    <rPh sb="4" eb="6">
      <t>サイショウ</t>
    </rPh>
    <phoneticPr fontId="3"/>
  </si>
  <si>
    <t>1評価:最大</t>
    <rPh sb="1" eb="3">
      <t>ヒョウカ</t>
    </rPh>
    <rPh sb="4" eb="6">
      <t>サイダイ</t>
    </rPh>
    <phoneticPr fontId="3"/>
  </si>
  <si>
    <t>3HP算:最小</t>
    <rPh sb="3" eb="4">
      <t>サン</t>
    </rPh>
    <rPh sb="5" eb="7">
      <t>サイショウ</t>
    </rPh>
    <phoneticPr fontId="3"/>
  </si>
  <si>
    <t>3HP算:最大</t>
    <rPh sb="3" eb="4">
      <t>サン</t>
    </rPh>
    <rPh sb="5" eb="7">
      <t>サイダイ</t>
    </rPh>
    <phoneticPr fontId="3"/>
  </si>
  <si>
    <t>2試算:最小</t>
    <rPh sb="1" eb="3">
      <t>シサン</t>
    </rPh>
    <rPh sb="4" eb="6">
      <t>サイショウ</t>
    </rPh>
    <phoneticPr fontId="3"/>
  </si>
  <si>
    <t>2試算:最大</t>
    <rPh sb="1" eb="3">
      <t>シサン</t>
    </rPh>
    <rPh sb="4" eb="6">
      <t>サイダイ</t>
    </rPh>
    <phoneticPr fontId="3"/>
  </si>
  <si>
    <t>4絞込結果:最小</t>
    <rPh sb="1" eb="3">
      <t>シボリコミ</t>
    </rPh>
    <rPh sb="3" eb="5">
      <t>ケッカ</t>
    </rPh>
    <rPh sb="6" eb="8">
      <t>サイショウ</t>
    </rPh>
    <phoneticPr fontId="3"/>
  </si>
  <si>
    <t>4絞込結果:最大</t>
    <rPh sb="1" eb="3">
      <t>シボリコミ</t>
    </rPh>
    <rPh sb="3" eb="5">
      <t>ケッカ</t>
    </rPh>
    <rPh sb="6" eb="8">
      <t>サイダイ</t>
    </rPh>
    <phoneticPr fontId="3"/>
  </si>
  <si>
    <t xml:space="preserve"> </t>
    <phoneticPr fontId="1"/>
  </si>
  <si>
    <t>ポケモン種族名</t>
    <rPh sb="4" eb="6">
      <t>シュゾク</t>
    </rPh>
    <rPh sb="6" eb="7">
      <t>メイ</t>
    </rPh>
    <phoneticPr fontId="1"/>
  </si>
  <si>
    <t xml:space="preserve"> </t>
    <phoneticPr fontId="1"/>
  </si>
  <si>
    <t>評価組合せ</t>
    <rPh sb="0" eb="2">
      <t>ヒョウカ</t>
    </rPh>
    <rPh sb="2" eb="4">
      <t>クミアワ</t>
    </rPh>
    <phoneticPr fontId="1"/>
  </si>
  <si>
    <t>判定</t>
    <rPh sb="0" eb="2">
      <t>ハンテイ</t>
    </rPh>
    <phoneticPr fontId="1"/>
  </si>
  <si>
    <t>そのCP</t>
    <phoneticPr fontId="1"/>
  </si>
  <si>
    <t>3.個体値全候補</t>
    <rPh sb="2" eb="5">
      <t>コタイチ</t>
    </rPh>
    <rPh sb="5" eb="6">
      <t>ゼン</t>
    </rPh>
    <phoneticPr fontId="1"/>
  </si>
  <si>
    <t>4.評価･CP一致判定</t>
    <rPh sb="2" eb="4">
      <t>ヒョウカ</t>
    </rPh>
    <rPh sb="7" eb="9">
      <t>イッチ</t>
    </rPh>
    <rPh sb="9" eb="11">
      <t>ハンテイ</t>
    </rPh>
    <phoneticPr fontId="1"/>
  </si>
  <si>
    <t>5.評価･CP一致一覧</t>
    <rPh sb="9" eb="11">
      <t>イチラン</t>
    </rPh>
    <phoneticPr fontId="1"/>
  </si>
  <si>
    <t>評価有無組合せ</t>
    <rPh sb="0" eb="2">
      <t>ヒョウカ</t>
    </rPh>
    <rPh sb="2" eb="4">
      <t>ウム</t>
    </rPh>
    <rPh sb="4" eb="6">
      <t>クミアワ</t>
    </rPh>
    <phoneticPr fontId="1"/>
  </si>
  <si>
    <t>1.個体値算出 評価入力</t>
    <rPh sb="2" eb="5">
      <t>コタイチ</t>
    </rPh>
    <rPh sb="5" eb="7">
      <t>サンシュツ</t>
    </rPh>
    <rPh sb="8" eb="10">
      <t>ヒョウカ</t>
    </rPh>
    <rPh sb="10" eb="12">
      <t>ニュウリョク</t>
    </rPh>
    <phoneticPr fontId="1"/>
  </si>
  <si>
    <t>2.個体値絞込み</t>
    <rPh sb="2" eb="4">
      <t>コタイ</t>
    </rPh>
    <rPh sb="4" eb="5">
      <t>チ</t>
    </rPh>
    <rPh sb="5" eb="7">
      <t>シボリコ</t>
    </rPh>
    <phoneticPr fontId="1"/>
  </si>
  <si>
    <t xml:space="preserve"> </t>
    <phoneticPr fontId="1"/>
  </si>
  <si>
    <t>-強化上限-</t>
    <rPh sb="1" eb="3">
      <t>キョウカ</t>
    </rPh>
    <rPh sb="3" eb="5">
      <t>ジョウゲン</t>
    </rPh>
    <phoneticPr fontId="1"/>
  </si>
  <si>
    <t>-卵上限-</t>
    <rPh sb="1" eb="2">
      <t>タマゴ</t>
    </rPh>
    <rPh sb="2" eb="4">
      <t>ジョウゲン</t>
    </rPh>
    <phoneticPr fontId="1"/>
  </si>
  <si>
    <t>-野生上限-</t>
    <rPh sb="1" eb="3">
      <t>ヤセイ</t>
    </rPh>
    <rPh sb="3" eb="5">
      <t>ジョウゲン</t>
    </rPh>
    <phoneticPr fontId="1"/>
  </si>
  <si>
    <t>-ﾚｲﾄﾞ上限-</t>
  </si>
  <si>
    <t>ホウオウ真</t>
    <rPh sb="4" eb="5">
      <t>シン</t>
    </rPh>
    <phoneticPr fontId="1"/>
  </si>
  <si>
    <t>&lt;総合評価</t>
  </si>
  <si>
    <t>&lt;攻撃評価</t>
  </si>
  <si>
    <t>&lt;防御評価</t>
  </si>
  <si>
    <t>&lt;HP評価</t>
  </si>
  <si>
    <t>14-13素晴しい</t>
  </si>
  <si>
    <t>6.個体値算出 結果</t>
    <rPh sb="2" eb="3">
      <t>コ</t>
    </rPh>
    <rPh sb="3" eb="4">
      <t>カラダ</t>
    </rPh>
    <rPh sb="4" eb="5">
      <t>アタイ</t>
    </rPh>
    <rPh sb="5" eb="6">
      <t>サン</t>
    </rPh>
    <rPh sb="6" eb="7">
      <t>デ</t>
    </rPh>
    <rPh sb="8" eb="9">
      <t>ケツ</t>
    </rPh>
    <rPh sb="9" eb="10">
      <t>ハテ</t>
    </rPh>
    <phoneticPr fontId="1"/>
  </si>
  <si>
    <t>砂,飴,CP/LV40:種最高</t>
    <rPh sb="0" eb="1">
      <t>スナ</t>
    </rPh>
    <rPh sb="2" eb="3">
      <t>アメ</t>
    </rPh>
    <rPh sb="12" eb="13">
      <t>シュ</t>
    </rPh>
    <rPh sb="13" eb="15">
      <t>サイコウ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</si>
</sst>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176" formatCode="&quot;Db &quot;0"/>
    <numFmt numFmtId="177" formatCode="&quot;LV &quot;General"/>
    <numFmt numFmtId="178" formatCode="&quot;CP &quot;0"/>
    <numFmt numFmtId="179" formatCode="&quot;No.&quot;General"/>
    <numFmt numFmtId="180" formatCode="&quot;CP &quot;General"/>
    <numFmt numFmtId="181" formatCode="&quot;HP &quot;General"/>
    <numFmt numFmtId="182" formatCode="&quot;Hp &quot;0"/>
    <numFmt numFmtId="183" formatCode="&quot;Hb &quot;0"/>
    <numFmt numFmtId="184" formatCode="&quot;Ap &quot;0"/>
    <numFmt numFmtId="185" formatCode="&quot;Ab &quot;0"/>
    <numFmt numFmtId="186" formatCode="&quot;AT &quot;General"/>
    <numFmt numFmtId="187" formatCode="&quot;Dp &quot;0"/>
    <numFmt numFmtId="188" formatCode="&quot;DF &quot;General"/>
    <numFmt numFmtId="189" formatCode="&quot;Lv&quot;0&quot; CP&quot;"/>
    <numFmt numFmtId="190" formatCode="0&quot; 最高！&quot;"/>
    <numFmt numFmtId="191" formatCode="0&quot; 素晴&quot;"/>
    <numFmt numFmtId="192" formatCode="0&quot; まあまあ&quot;"/>
    <numFmt numFmtId="193" formatCode="0&quot;:0.2k,1&quot;"/>
    <numFmt numFmtId="194" formatCode="0&quot;:0.4k,1&quot;"/>
    <numFmt numFmtId="195" formatCode="0&quot;:0.6k,1&quot;"/>
    <numFmt numFmtId="196" formatCode="0&quot;:0.8k,1&quot;"/>
    <numFmt numFmtId="197" formatCode="0&quot;:1k,1&quot;"/>
    <numFmt numFmtId="198" formatCode="0&quot;:1.3k,2&quot;"/>
    <numFmt numFmtId="199" formatCode="0&quot;:1.6k,2&quot;"/>
    <numFmt numFmtId="200" formatCode="0&quot;:1.9k,2&quot;"/>
    <numFmt numFmtId="201" formatCode="0&quot;:2.2k,2&quot;"/>
    <numFmt numFmtId="202" formatCode="0&quot;:2.5k,2&quot;"/>
    <numFmt numFmtId="203" formatCode="0&quot;:3k,3&quot;"/>
    <numFmt numFmtId="204" formatCode="0&quot;:3.5k,3&quot;"/>
    <numFmt numFmtId="205" formatCode="0&quot;:4k,3&quot;"/>
    <numFmt numFmtId="206" formatCode="0&quot;:4k,4&quot;"/>
    <numFmt numFmtId="207" formatCode="0&quot;:4.5k,4&quot;"/>
    <numFmt numFmtId="208" formatCode="0&quot;:5k,4&quot;"/>
    <numFmt numFmtId="209" formatCode="0&quot;:6k,6&quot;"/>
    <numFmt numFmtId="210" formatCode="0&quot;:7k,8&quot;"/>
    <numFmt numFmtId="211" formatCode="0&quot;:8k,10&quot;"/>
    <numFmt numFmtId="212" formatCode="0&quot;:9k,12&quot;"/>
    <numFmt numFmtId="213" formatCode="0&quot;:10k,14&quot;"/>
    <numFmt numFmtId="214" formatCode="\C0"/>
    <numFmt numFmtId="215" formatCode="&quot;H&quot;0"/>
    <numFmt numFmtId="216" formatCode="&quot;A&quot;0"/>
    <numFmt numFmtId="217" formatCode="&quot;D&quot;0"/>
    <numFmt numFmtId="218" formatCode="0;\-0;[Cyan]0"/>
    <numFmt numFmtId="219" formatCode="0;;"/>
    <numFmt numFmtId="220" formatCode="&quot;砂&quot;0"/>
    <numFmt numFmtId="221" formatCode="0&quot; かなり&quot;"/>
  </numFmts>
  <fonts count="61" x14ac:knownFonts="1">
    <font>
      <sz val="11"/>
      <color theme="1"/>
      <name val="ＭＳ 明朝"/>
      <family val="2"/>
      <charset val="128"/>
    </font>
    <font>
      <sz val="6"/>
      <name val="ＭＳ 明朝"/>
      <family val="2"/>
      <charset val="128"/>
    </font>
    <font>
      <sz val="11"/>
      <name val="ＭＳ 明朝"/>
      <family val="1"/>
      <charset val="128"/>
    </font>
    <font>
      <sz val="6"/>
      <name val="ＭＳ 明朝"/>
      <family val="1"/>
      <charset val="128"/>
    </font>
    <font>
      <sz val="6"/>
      <name val="ＭＳ Ｐゴシック"/>
      <family val="3"/>
      <charset val="128"/>
    </font>
    <font>
      <b/>
      <sz val="11"/>
      <color theme="1"/>
      <name val="ＭＳ ゴシック"/>
      <family val="3"/>
      <charset val="128"/>
    </font>
    <font>
      <b/>
      <sz val="11"/>
      <name val="ＭＳ ゴシック"/>
      <family val="3"/>
      <charset val="128"/>
    </font>
    <font>
      <sz val="9"/>
      <name val="ＭＳ ゴシック"/>
      <family val="3"/>
      <charset val="128"/>
    </font>
    <font>
      <sz val="9"/>
      <color rgb="FF339966"/>
      <name val="ＭＳ ゴシック"/>
      <family val="3"/>
      <charset val="128"/>
    </font>
    <font>
      <sz val="9"/>
      <color rgb="FF0066FF"/>
      <name val="ＭＳ ゴシック"/>
      <family val="3"/>
      <charset val="128"/>
    </font>
    <font>
      <sz val="11"/>
      <color theme="1"/>
      <name val="ＭＳ ゴシック"/>
      <family val="3"/>
      <charset val="128"/>
    </font>
    <font>
      <sz val="11"/>
      <name val="ＭＳ ゴシック"/>
      <family val="3"/>
      <charset val="128"/>
    </font>
    <font>
      <sz val="9"/>
      <color rgb="FF0000FF"/>
      <name val="ＭＳ ゴシック"/>
      <family val="3"/>
      <charset val="128"/>
    </font>
    <font>
      <sz val="9"/>
      <color theme="0" tint="-0.499984740745262"/>
      <name val="ＭＳ ゴシック"/>
      <family val="3"/>
      <charset val="128"/>
    </font>
    <font>
      <sz val="9"/>
      <color rgb="FFFF5050"/>
      <name val="ＭＳ ゴシック"/>
      <family val="3"/>
      <charset val="128"/>
    </font>
    <font>
      <sz val="9"/>
      <color rgb="FF00CC66"/>
      <name val="ＭＳ ゴシック"/>
      <family val="3"/>
      <charset val="128"/>
    </font>
    <font>
      <sz val="9"/>
      <color rgb="FF3399FF"/>
      <name val="ＭＳ ゴシック"/>
      <family val="3"/>
      <charset val="128"/>
    </font>
    <font>
      <sz val="9"/>
      <color theme="1" tint="0.499984740745262"/>
      <name val="ＭＳ ゴシック"/>
      <family val="3"/>
      <charset val="128"/>
    </font>
    <font>
      <sz val="9"/>
      <color theme="1"/>
      <name val="ＭＳ ゴシック"/>
      <family val="3"/>
      <charset val="128"/>
    </font>
    <font>
      <sz val="9"/>
      <color indexed="81"/>
      <name val="ＭＳ Ｐゴシック"/>
      <family val="3"/>
      <charset val="128"/>
    </font>
    <font>
      <b/>
      <sz val="9"/>
      <color indexed="81"/>
      <name val="ＭＳ Ｐゴシック"/>
      <family val="3"/>
      <charset val="128"/>
    </font>
    <font>
      <sz val="11"/>
      <color theme="0" tint="-0.34998626667073579"/>
      <name val="ＭＳ ゴシック"/>
      <family val="3"/>
      <charset val="128"/>
    </font>
    <font>
      <sz val="9"/>
      <color theme="0" tint="-0.34998626667073579"/>
      <name val="ＭＳ ゴシック"/>
      <family val="3"/>
      <charset val="128"/>
    </font>
    <font>
      <b/>
      <sz val="9"/>
      <color theme="1"/>
      <name val="ＭＳ ゴシック"/>
      <family val="3"/>
      <charset val="128"/>
    </font>
    <font>
      <b/>
      <sz val="11"/>
      <color rgb="FF9900FF"/>
      <name val="ＭＳ ゴシック"/>
      <family val="3"/>
      <charset val="128"/>
    </font>
    <font>
      <sz val="11"/>
      <color rgb="FF0000FF"/>
      <name val="ＭＳ ゴシック"/>
      <family val="3"/>
      <charset val="128"/>
    </font>
    <font>
      <sz val="11"/>
      <color rgb="FFFF5050"/>
      <name val="ＭＳ ゴシック"/>
      <family val="3"/>
      <charset val="128"/>
    </font>
    <font>
      <sz val="9"/>
      <color rgb="FF00CC66"/>
      <name val="ＭＳ Ｐゴシック"/>
      <family val="3"/>
      <charset val="128"/>
    </font>
    <font>
      <sz val="11"/>
      <color rgb="FF3399FF"/>
      <name val="ＭＳ ゴシック"/>
      <family val="3"/>
      <charset val="128"/>
    </font>
    <font>
      <sz val="11"/>
      <color theme="0" tint="-0.499984740745262"/>
      <name val="ＭＳ ゴシック"/>
      <family val="3"/>
      <charset val="128"/>
    </font>
    <font>
      <sz val="11"/>
      <color rgb="FF00CC66"/>
      <name val="ＭＳ ゴシック"/>
      <family val="3"/>
      <charset val="128"/>
    </font>
    <font>
      <sz val="9"/>
      <color rgb="FF0000CC"/>
      <name val="ＭＳ ゴシック"/>
      <family val="3"/>
      <charset val="128"/>
    </font>
    <font>
      <sz val="11"/>
      <name val="ＭＳ Ｐゴシック"/>
      <family val="3"/>
      <charset val="128"/>
    </font>
    <font>
      <sz val="9"/>
      <color rgb="FFCC0000"/>
      <name val="ＭＳ ゴシック"/>
      <family val="3"/>
      <charset val="128"/>
    </font>
    <font>
      <sz val="9"/>
      <color rgb="FF008000"/>
      <name val="ＭＳ ゴシック"/>
      <family val="3"/>
      <charset val="128"/>
    </font>
    <font>
      <b/>
      <sz val="11"/>
      <name val="ＭＳ Ｐゴシック"/>
      <family val="3"/>
      <charset val="128"/>
    </font>
    <font>
      <b/>
      <sz val="11"/>
      <color theme="1"/>
      <name val="ＭＳ Ｐゴシック"/>
      <family val="3"/>
      <charset val="128"/>
    </font>
    <font>
      <sz val="11"/>
      <color rgb="FF6600CC"/>
      <name val="HGP創英角ﾎﾟｯﾌﾟ体"/>
      <family val="3"/>
      <charset val="128"/>
    </font>
    <font>
      <b/>
      <sz val="9"/>
      <name val="ＭＳ Ｐゴシック"/>
      <family val="3"/>
      <charset val="128"/>
    </font>
    <font>
      <b/>
      <sz val="9"/>
      <color rgb="FFCC0000"/>
      <name val="ＭＳ Ｐゴシック"/>
      <family val="3"/>
      <charset val="128"/>
    </font>
    <font>
      <b/>
      <sz val="9"/>
      <color rgb="FF008000"/>
      <name val="ＭＳ Ｐゴシック"/>
      <family val="3"/>
      <charset val="128"/>
    </font>
    <font>
      <b/>
      <sz val="9"/>
      <color rgb="FF0000FF"/>
      <name val="ＭＳ Ｐゴシック"/>
      <family val="3"/>
      <charset val="128"/>
    </font>
    <font>
      <b/>
      <sz val="11"/>
      <color rgb="FF0000CC"/>
      <name val="ＭＳ Ｐゴシック"/>
      <family val="3"/>
      <charset val="128"/>
    </font>
    <font>
      <sz val="11"/>
      <color rgb="FF0033CC"/>
      <name val="HGP創英角ﾎﾟｯﾌﾟ体"/>
      <family val="3"/>
      <charset val="128"/>
    </font>
    <font>
      <b/>
      <sz val="11"/>
      <color rgb="FF0033CC"/>
      <name val="ＭＳ ゴシック"/>
      <family val="3"/>
      <charset val="128"/>
    </font>
    <font>
      <sz val="9"/>
      <color rgb="FFFF0000"/>
      <name val="ＭＳ Ｐゴシック"/>
      <family val="3"/>
      <charset val="128"/>
    </font>
    <font>
      <sz val="9"/>
      <name val="ＭＳ Ｐゴシック"/>
      <family val="3"/>
      <charset val="128"/>
    </font>
    <font>
      <sz val="9"/>
      <color rgb="FF339966"/>
      <name val="ＭＳ Ｐゴシック"/>
      <family val="3"/>
      <charset val="128"/>
    </font>
    <font>
      <sz val="9"/>
      <color rgb="FF0066FF"/>
      <name val="ＭＳ Ｐゴシック"/>
      <family val="3"/>
      <charset val="128"/>
    </font>
    <font>
      <sz val="1"/>
      <color theme="1"/>
      <name val="ＭＳ ゴシック"/>
      <family val="3"/>
      <charset val="128"/>
    </font>
    <font>
      <sz val="9"/>
      <color indexed="81"/>
      <name val="ＭＳ ゴシック"/>
      <family val="3"/>
      <charset val="128"/>
    </font>
    <font>
      <sz val="11"/>
      <color theme="0" tint="-0.499984740745262"/>
      <name val="ＭＳ Ｐゴシック"/>
      <family val="3"/>
      <charset val="128"/>
    </font>
    <font>
      <sz val="11"/>
      <color theme="1"/>
      <name val="ＭＳ Ｐゴシック"/>
      <family val="3"/>
      <charset val="128"/>
    </font>
    <font>
      <sz val="7"/>
      <name val="ＭＳ ゴシック"/>
      <family val="3"/>
      <charset val="128"/>
    </font>
    <font>
      <sz val="11"/>
      <color rgb="FFFF0000"/>
      <name val="ＭＳ 明朝"/>
      <family val="1"/>
      <charset val="128"/>
    </font>
    <font>
      <sz val="11"/>
      <color rgb="FF339933"/>
      <name val="ＭＳ 明朝"/>
      <family val="1"/>
      <charset val="128"/>
    </font>
    <font>
      <sz val="11"/>
      <color rgb="FF0066FF"/>
      <name val="ＭＳ 明朝"/>
      <family val="1"/>
      <charset val="128"/>
    </font>
    <font>
      <sz val="11"/>
      <color theme="1" tint="0.499984740745262"/>
      <name val="ＭＳ 明朝"/>
      <family val="1"/>
      <charset val="128"/>
    </font>
    <font>
      <b/>
      <sz val="11"/>
      <color rgb="FFFF0000"/>
      <name val="ＭＳ ゴシック"/>
      <family val="3"/>
      <charset val="128"/>
    </font>
    <font>
      <b/>
      <sz val="11"/>
      <color rgb="FF339966"/>
      <name val="ＭＳ ゴシック"/>
      <family val="3"/>
      <charset val="128"/>
    </font>
    <font>
      <b/>
      <sz val="11"/>
      <color rgb="FF0066FF"/>
      <name val="ＭＳ ゴシック"/>
      <family val="3"/>
      <charset val="128"/>
    </font>
  </fonts>
  <fills count="17">
    <fill>
      <patternFill patternType="none"/>
    </fill>
    <fill>
      <patternFill patternType="gray125"/>
    </fill>
    <fill>
      <patternFill patternType="solid">
        <fgColor rgb="FF99CCFF"/>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CFFCC"/>
        <bgColor indexed="64"/>
      </patternFill>
    </fill>
    <fill>
      <patternFill patternType="solid">
        <fgColor rgb="FFFFCC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9999"/>
        <bgColor indexed="64"/>
      </patternFill>
    </fill>
    <fill>
      <patternFill patternType="solid">
        <fgColor rgb="FFF8F8F8"/>
        <bgColor indexed="64"/>
      </patternFill>
    </fill>
    <fill>
      <patternFill patternType="solid">
        <fgColor rgb="FFFFCCFF"/>
        <bgColor indexed="64"/>
      </patternFill>
    </fill>
    <fill>
      <patternFill patternType="solid">
        <fgColor rgb="FF66FFFF"/>
        <bgColor indexed="64"/>
      </patternFill>
    </fill>
    <fill>
      <patternFill patternType="solid">
        <fgColor rgb="FF66FF66"/>
        <bgColor indexed="64"/>
      </patternFill>
    </fill>
    <fill>
      <patternFill patternType="solid">
        <fgColor rgb="FF00FFFF"/>
        <bgColor indexed="64"/>
      </patternFill>
    </fill>
    <fill>
      <patternFill patternType="solid">
        <fgColor rgb="FFFF9933"/>
        <bgColor indexed="64"/>
      </patternFill>
    </fill>
  </fills>
  <borders count="63">
    <border>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276">
    <xf numFmtId="0" fontId="0" fillId="0" borderId="0" xfId="0">
      <alignment vertical="center"/>
    </xf>
    <xf numFmtId="0" fontId="7" fillId="6" borderId="19" xfId="0" applyFont="1" applyFill="1" applyBorder="1">
      <alignment vertical="center"/>
    </xf>
    <xf numFmtId="0" fontId="10" fillId="3" borderId="17" xfId="0" applyFont="1" applyFill="1" applyBorder="1" applyAlignment="1">
      <alignment vertical="center"/>
    </xf>
    <xf numFmtId="178" fontId="11" fillId="5" borderId="7" xfId="0" applyNumberFormat="1" applyFont="1" applyFill="1" applyBorder="1" applyAlignment="1">
      <alignment horizontal="left" vertical="center"/>
    </xf>
    <xf numFmtId="181" fontId="11" fillId="5" borderId="7" xfId="0" applyNumberFormat="1" applyFont="1" applyFill="1" applyBorder="1" applyAlignment="1">
      <alignment horizontal="left" vertical="center"/>
    </xf>
    <xf numFmtId="177" fontId="11" fillId="5" borderId="7" xfId="0" applyNumberFormat="1" applyFont="1" applyFill="1" applyBorder="1" applyAlignment="1">
      <alignment horizontal="left" vertical="center"/>
    </xf>
    <xf numFmtId="0" fontId="8" fillId="3" borderId="18" xfId="0" applyFont="1" applyFill="1" applyBorder="1" applyAlignment="1">
      <alignment horizontal="center" vertical="center"/>
    </xf>
    <xf numFmtId="0" fontId="10" fillId="3" borderId="10" xfId="0" applyFont="1" applyFill="1" applyBorder="1" applyAlignment="1">
      <alignment horizontal="center" vertical="center" shrinkToFit="1"/>
    </xf>
    <xf numFmtId="0" fontId="10" fillId="0" borderId="0" xfId="0" applyFont="1" applyBorder="1">
      <alignment vertical="center"/>
    </xf>
    <xf numFmtId="0" fontId="7" fillId="0" borderId="0" xfId="0" applyFont="1">
      <alignment vertical="center"/>
    </xf>
    <xf numFmtId="0" fontId="10" fillId="0" borderId="0" xfId="0" applyFont="1">
      <alignment vertical="center"/>
    </xf>
    <xf numFmtId="176" fontId="13" fillId="4" borderId="3" xfId="0" applyNumberFormat="1" applyFont="1" applyFill="1" applyBorder="1" applyAlignment="1">
      <alignment vertical="center"/>
    </xf>
    <xf numFmtId="0" fontId="10" fillId="0" borderId="0" xfId="0" applyFont="1" applyAlignment="1">
      <alignment horizontal="center" vertical="center"/>
    </xf>
    <xf numFmtId="0" fontId="11" fillId="0" borderId="0" xfId="0" applyFont="1">
      <alignment vertical="center"/>
    </xf>
    <xf numFmtId="0" fontId="5" fillId="0" borderId="0" xfId="0" applyFont="1">
      <alignment vertical="center"/>
    </xf>
    <xf numFmtId="0" fontId="10" fillId="3" borderId="24" xfId="0" applyFont="1" applyFill="1" applyBorder="1" applyAlignment="1">
      <alignment vertical="center"/>
    </xf>
    <xf numFmtId="0" fontId="8" fillId="3" borderId="25" xfId="0" applyFont="1" applyFill="1" applyBorder="1" applyAlignment="1">
      <alignment horizontal="center" vertical="center"/>
    </xf>
    <xf numFmtId="177" fontId="13" fillId="4" borderId="3" xfId="0" applyNumberFormat="1" applyFont="1" applyFill="1" applyBorder="1" applyAlignment="1">
      <alignment horizontal="center" vertical="center"/>
    </xf>
    <xf numFmtId="178" fontId="11" fillId="5" borderId="28" xfId="0" applyNumberFormat="1" applyFont="1" applyFill="1" applyBorder="1" applyAlignment="1">
      <alignment horizontal="left" vertical="center"/>
    </xf>
    <xf numFmtId="181" fontId="11" fillId="5" borderId="28" xfId="0" applyNumberFormat="1" applyFont="1" applyFill="1" applyBorder="1" applyAlignment="1">
      <alignment horizontal="left" vertical="center"/>
    </xf>
    <xf numFmtId="177" fontId="11" fillId="5" borderId="28" xfId="0" applyNumberFormat="1" applyFont="1" applyFill="1" applyBorder="1" applyAlignment="1">
      <alignment horizontal="left" vertical="center"/>
    </xf>
    <xf numFmtId="0" fontId="10" fillId="3" borderId="3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32" xfId="0" applyFont="1" applyFill="1" applyBorder="1" applyAlignment="1">
      <alignment vertical="center"/>
    </xf>
    <xf numFmtId="176" fontId="17" fillId="4" borderId="3" xfId="0" applyNumberFormat="1" applyFont="1" applyFill="1" applyBorder="1" applyAlignment="1">
      <alignment vertical="center"/>
    </xf>
    <xf numFmtId="0" fontId="10" fillId="8" borderId="0" xfId="0" applyFont="1" applyFill="1">
      <alignment vertical="center"/>
    </xf>
    <xf numFmtId="0" fontId="10" fillId="0" borderId="16" xfId="0" applyFont="1" applyBorder="1">
      <alignment vertical="center"/>
    </xf>
    <xf numFmtId="0" fontId="10" fillId="3" borderId="20" xfId="0" applyFont="1" applyFill="1" applyBorder="1" applyAlignment="1">
      <alignment vertical="center"/>
    </xf>
    <xf numFmtId="0" fontId="8" fillId="3" borderId="21" xfId="0" applyFont="1" applyFill="1" applyBorder="1" applyAlignment="1">
      <alignment horizontal="center" vertical="center"/>
    </xf>
    <xf numFmtId="177" fontId="13" fillId="4" borderId="22" xfId="0" applyNumberFormat="1" applyFont="1" applyFill="1" applyBorder="1" applyAlignment="1">
      <alignment horizontal="center" vertical="center"/>
    </xf>
    <xf numFmtId="176" fontId="13" fillId="4" borderId="22" xfId="0" applyNumberFormat="1" applyFont="1" applyFill="1" applyBorder="1" applyAlignment="1">
      <alignment vertical="center"/>
    </xf>
    <xf numFmtId="0" fontId="11" fillId="0" borderId="0" xfId="0" applyFont="1" applyBorder="1">
      <alignment vertical="center"/>
    </xf>
    <xf numFmtId="216" fontId="10" fillId="0" borderId="0" xfId="0" applyNumberFormat="1" applyFont="1" applyAlignment="1">
      <alignment horizontal="center" vertical="center"/>
    </xf>
    <xf numFmtId="217" fontId="10" fillId="0" borderId="0" xfId="0" applyNumberFormat="1" applyFont="1" applyAlignment="1">
      <alignment horizontal="center" vertical="center"/>
    </xf>
    <xf numFmtId="215" fontId="10" fillId="0" borderId="0" xfId="0" applyNumberFormat="1" applyFont="1" applyAlignment="1">
      <alignment horizontal="center" vertical="center"/>
    </xf>
    <xf numFmtId="0" fontId="10" fillId="0" borderId="0" xfId="0" applyFont="1" applyAlignment="1">
      <alignment vertical="center"/>
    </xf>
    <xf numFmtId="216" fontId="10" fillId="0" borderId="15" xfId="0" applyNumberFormat="1" applyFont="1" applyBorder="1" applyAlignment="1">
      <alignment horizontal="center" vertical="center"/>
    </xf>
    <xf numFmtId="217" fontId="10" fillId="0" borderId="15" xfId="0" applyNumberFormat="1" applyFont="1" applyBorder="1" applyAlignment="1">
      <alignment horizontal="center" vertical="center"/>
    </xf>
    <xf numFmtId="215" fontId="10" fillId="0" borderId="15" xfId="0" applyNumberFormat="1" applyFont="1" applyBorder="1" applyAlignment="1">
      <alignment horizontal="center" vertical="center"/>
    </xf>
    <xf numFmtId="0" fontId="10" fillId="0" borderId="15" xfId="0" applyFont="1" applyBorder="1">
      <alignment vertical="center"/>
    </xf>
    <xf numFmtId="215" fontId="10" fillId="10" borderId="0" xfId="0" applyNumberFormat="1" applyFont="1" applyFill="1" applyAlignment="1">
      <alignment horizontal="center" vertical="center"/>
    </xf>
    <xf numFmtId="215" fontId="10" fillId="8" borderId="0" xfId="0" applyNumberFormat="1" applyFont="1" applyFill="1">
      <alignment vertical="center"/>
    </xf>
    <xf numFmtId="214" fontId="10" fillId="0" borderId="0" xfId="0" applyNumberFormat="1" applyFont="1">
      <alignment vertical="center"/>
    </xf>
    <xf numFmtId="218" fontId="10" fillId="0" borderId="0" xfId="0" applyNumberFormat="1" applyFont="1">
      <alignment vertical="center"/>
    </xf>
    <xf numFmtId="0" fontId="18" fillId="0" borderId="0" xfId="0" applyFont="1">
      <alignment vertical="center"/>
    </xf>
    <xf numFmtId="189" fontId="11" fillId="0" borderId="0" xfId="0" applyNumberFormat="1" applyFont="1" applyAlignment="1">
      <alignment horizontal="center" vertical="center"/>
    </xf>
    <xf numFmtId="215" fontId="10" fillId="0" borderId="0" xfId="0" applyNumberFormat="1" applyFont="1">
      <alignment vertical="center"/>
    </xf>
    <xf numFmtId="0" fontId="21" fillId="0" borderId="0" xfId="0" applyFont="1">
      <alignment vertical="center"/>
    </xf>
    <xf numFmtId="0" fontId="21" fillId="0" borderId="0" xfId="0" applyFont="1" applyBorder="1">
      <alignment vertical="center"/>
    </xf>
    <xf numFmtId="0" fontId="11" fillId="0" borderId="16" xfId="0" applyFont="1" applyBorder="1">
      <alignment vertical="center"/>
    </xf>
    <xf numFmtId="0" fontId="23" fillId="9" borderId="15" xfId="0" applyFont="1" applyFill="1" applyBorder="1" applyAlignment="1">
      <alignment horizontal="right" vertical="center"/>
    </xf>
    <xf numFmtId="0" fontId="7" fillId="9" borderId="15" xfId="0" applyFont="1" applyFill="1" applyBorder="1">
      <alignment vertical="center"/>
    </xf>
    <xf numFmtId="0" fontId="11" fillId="9" borderId="15" xfId="0" applyFont="1" applyFill="1" applyBorder="1" applyAlignment="1">
      <alignment horizontal="center" vertical="center"/>
    </xf>
    <xf numFmtId="189" fontId="11" fillId="9" borderId="15" xfId="0" applyNumberFormat="1" applyFont="1" applyFill="1" applyBorder="1" applyAlignment="1">
      <alignment horizontal="center" vertical="center"/>
    </xf>
    <xf numFmtId="0" fontId="11" fillId="9" borderId="15" xfId="0" applyFont="1" applyFill="1" applyBorder="1">
      <alignment vertical="center"/>
    </xf>
    <xf numFmtId="216" fontId="10" fillId="0" borderId="1" xfId="0" applyNumberFormat="1" applyFont="1" applyBorder="1" applyAlignment="1">
      <alignment horizontal="center" vertical="center"/>
    </xf>
    <xf numFmtId="215" fontId="10" fillId="0" borderId="2" xfId="0" applyNumberFormat="1" applyFont="1" applyBorder="1" applyAlignment="1">
      <alignment horizontal="center" vertical="center"/>
    </xf>
    <xf numFmtId="216" fontId="10" fillId="0" borderId="5" xfId="0" applyNumberFormat="1" applyFont="1" applyBorder="1" applyAlignment="1">
      <alignment horizontal="center" vertical="center"/>
    </xf>
    <xf numFmtId="217" fontId="10" fillId="0" borderId="16" xfId="0" applyNumberFormat="1" applyFont="1" applyBorder="1" applyAlignment="1">
      <alignment horizontal="center" vertical="center"/>
    </xf>
    <xf numFmtId="215" fontId="10" fillId="0" borderId="6" xfId="0" applyNumberFormat="1" applyFont="1" applyBorder="1" applyAlignment="1">
      <alignment horizontal="center" vertical="center"/>
    </xf>
    <xf numFmtId="217" fontId="10" fillId="0" borderId="2" xfId="0" applyNumberFormat="1" applyFont="1" applyBorder="1" applyAlignment="1">
      <alignment horizontal="center" vertical="center"/>
    </xf>
    <xf numFmtId="215" fontId="10" fillId="0" borderId="44" xfId="0" applyNumberFormat="1" applyFont="1" applyBorder="1" applyAlignment="1">
      <alignment horizontal="center" vertical="center"/>
    </xf>
    <xf numFmtId="215" fontId="10" fillId="0" borderId="4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46" xfId="0" applyFont="1" applyBorder="1" applyAlignment="1">
      <alignment horizontal="center" vertical="center"/>
    </xf>
    <xf numFmtId="0" fontId="10" fillId="0" borderId="2" xfId="0" applyNumberFormat="1" applyFont="1" applyBorder="1" applyAlignment="1">
      <alignment horizontal="center" vertical="center"/>
    </xf>
    <xf numFmtId="0" fontId="10" fillId="0" borderId="46" xfId="0" applyNumberFormat="1" applyFont="1" applyBorder="1" applyAlignment="1">
      <alignment horizontal="center" vertical="center"/>
    </xf>
    <xf numFmtId="0" fontId="10" fillId="0" borderId="2" xfId="0" applyFont="1" applyBorder="1">
      <alignment vertical="center"/>
    </xf>
    <xf numFmtId="0" fontId="10" fillId="0" borderId="6"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10" fillId="0" borderId="0" xfId="0" applyFont="1" applyAlignment="1">
      <alignment horizontal="right" vertical="center"/>
    </xf>
    <xf numFmtId="181" fontId="10" fillId="0" borderId="0" xfId="0" applyNumberFormat="1" applyFont="1">
      <alignment vertical="center"/>
    </xf>
    <xf numFmtId="216" fontId="25" fillId="0" borderId="1" xfId="0" applyNumberFormat="1" applyFont="1" applyBorder="1" applyAlignment="1">
      <alignment horizontal="center" vertical="center"/>
    </xf>
    <xf numFmtId="217" fontId="25" fillId="0" borderId="2" xfId="0" applyNumberFormat="1" applyFont="1" applyBorder="1" applyAlignment="1">
      <alignment horizontal="center" vertical="center"/>
    </xf>
    <xf numFmtId="216" fontId="25" fillId="0" borderId="5" xfId="0" applyNumberFormat="1" applyFont="1" applyBorder="1" applyAlignment="1">
      <alignment horizontal="center" vertical="center"/>
    </xf>
    <xf numFmtId="217" fontId="25" fillId="0" borderId="6" xfId="0" applyNumberFormat="1" applyFont="1" applyBorder="1" applyAlignment="1">
      <alignment horizontal="center" vertical="center"/>
    </xf>
    <xf numFmtId="215" fontId="25" fillId="0" borderId="45" xfId="0" applyNumberFormat="1" applyFont="1" applyBorder="1" applyAlignment="1">
      <alignment horizontal="center" vertical="center"/>
    </xf>
    <xf numFmtId="0" fontId="5" fillId="7" borderId="0" xfId="0" applyFont="1" applyFill="1">
      <alignment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0" fillId="3" borderId="47" xfId="0" applyFont="1" applyFill="1" applyBorder="1" applyAlignment="1">
      <alignment vertical="center"/>
    </xf>
    <xf numFmtId="176" fontId="17" fillId="4" borderId="22" xfId="0" applyNumberFormat="1" applyFont="1" applyFill="1" applyBorder="1" applyAlignment="1">
      <alignment vertical="center"/>
    </xf>
    <xf numFmtId="0" fontId="14" fillId="0" borderId="8" xfId="0" applyFont="1" applyBorder="1" applyAlignment="1">
      <alignment horizontal="center" vertical="center"/>
    </xf>
    <xf numFmtId="0" fontId="14" fillId="6" borderId="8" xfId="0" applyFont="1" applyFill="1" applyBorder="1" applyAlignment="1">
      <alignment horizontal="center" vertical="center"/>
    </xf>
    <xf numFmtId="0" fontId="15" fillId="6" borderId="8" xfId="0" applyFont="1" applyFill="1" applyBorder="1" applyAlignment="1">
      <alignment horizontal="center" vertical="center"/>
    </xf>
    <xf numFmtId="179" fontId="27" fillId="0" borderId="8" xfId="0" applyNumberFormat="1" applyFont="1" applyFill="1" applyBorder="1" applyAlignment="1">
      <alignment horizontal="center" vertical="center"/>
    </xf>
    <xf numFmtId="0" fontId="16" fillId="6" borderId="35" xfId="0" applyFont="1" applyFill="1" applyBorder="1" applyAlignment="1">
      <alignment horizontal="center" vertical="center"/>
    </xf>
    <xf numFmtId="0" fontId="16" fillId="0" borderId="35" xfId="0" applyFont="1" applyBorder="1" applyAlignment="1">
      <alignment horizontal="center" vertical="center"/>
    </xf>
    <xf numFmtId="0" fontId="6" fillId="0" borderId="8" xfId="0" applyFont="1" applyBorder="1" applyAlignment="1">
      <alignment horizontal="center" vertical="center"/>
    </xf>
    <xf numFmtId="0" fontId="18"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31" fillId="0" borderId="1"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33" fillId="6" borderId="8" xfId="0" applyFont="1" applyFill="1" applyBorder="1" applyAlignment="1">
      <alignment vertical="center"/>
    </xf>
    <xf numFmtId="0" fontId="34" fillId="6" borderId="8" xfId="0" applyFont="1" applyFill="1" applyBorder="1" applyAlignment="1">
      <alignment vertical="center"/>
    </xf>
    <xf numFmtId="0" fontId="12" fillId="6" borderId="35" xfId="0" applyFont="1" applyFill="1" applyBorder="1" applyAlignment="1">
      <alignment vertical="center"/>
    </xf>
    <xf numFmtId="178" fontId="11" fillId="5" borderId="49" xfId="0" applyNumberFormat="1" applyFont="1" applyFill="1" applyBorder="1" applyAlignment="1">
      <alignment horizontal="left" vertical="center"/>
    </xf>
    <xf numFmtId="0" fontId="14" fillId="6" borderId="28" xfId="0" applyFont="1" applyFill="1" applyBorder="1" applyAlignment="1">
      <alignment vertical="center"/>
    </xf>
    <xf numFmtId="0" fontId="15" fillId="6" borderId="28" xfId="0" applyFont="1" applyFill="1" applyBorder="1" applyAlignment="1">
      <alignment vertical="center"/>
    </xf>
    <xf numFmtId="0" fontId="16" fillId="6" borderId="34" xfId="0" applyFont="1" applyFill="1" applyBorder="1" applyAlignment="1">
      <alignment vertical="center"/>
    </xf>
    <xf numFmtId="0" fontId="11" fillId="0" borderId="38" xfId="0" applyFont="1" applyBorder="1">
      <alignment vertical="center"/>
    </xf>
    <xf numFmtId="0" fontId="11" fillId="0" borderId="39" xfId="0" applyFont="1" applyBorder="1">
      <alignment vertical="center"/>
    </xf>
    <xf numFmtId="0" fontId="11" fillId="0" borderId="37" xfId="0" applyFont="1" applyBorder="1">
      <alignment vertical="center"/>
    </xf>
    <xf numFmtId="0" fontId="11" fillId="0" borderId="0" xfId="0" applyNumberFormat="1" applyFont="1" applyBorder="1" applyAlignment="1">
      <alignment horizontal="left" vertical="center"/>
    </xf>
    <xf numFmtId="0" fontId="10" fillId="0" borderId="15" xfId="0" applyFont="1" applyBorder="1" applyAlignment="1">
      <alignment horizontal="center" vertical="center"/>
    </xf>
    <xf numFmtId="0" fontId="38" fillId="14" borderId="48" xfId="0" applyFont="1" applyFill="1" applyBorder="1">
      <alignment vertical="center"/>
    </xf>
    <xf numFmtId="178" fontId="35" fillId="15" borderId="28" xfId="0" applyNumberFormat="1" applyFont="1" applyFill="1" applyBorder="1" applyAlignment="1">
      <alignment horizontal="left" vertical="center"/>
    </xf>
    <xf numFmtId="0" fontId="39" fillId="14" borderId="29" xfId="0" applyFont="1" applyFill="1" applyBorder="1" applyAlignment="1">
      <alignment vertical="center"/>
    </xf>
    <xf numFmtId="181" fontId="35" fillId="15" borderId="28" xfId="0" applyNumberFormat="1" applyFont="1" applyFill="1" applyBorder="1" applyAlignment="1">
      <alignment horizontal="left" vertical="center"/>
    </xf>
    <xf numFmtId="0" fontId="40" fillId="14" borderId="29" xfId="0" applyFont="1" applyFill="1" applyBorder="1" applyAlignment="1">
      <alignment vertical="center"/>
    </xf>
    <xf numFmtId="0" fontId="41" fillId="14" borderId="36" xfId="0" applyFont="1" applyFill="1" applyBorder="1" applyAlignment="1">
      <alignment vertical="center"/>
    </xf>
    <xf numFmtId="0" fontId="13" fillId="6" borderId="49" xfId="0" applyFont="1" applyFill="1" applyBorder="1">
      <alignment vertical="center"/>
    </xf>
    <xf numFmtId="0" fontId="10" fillId="3" borderId="52" xfId="0" applyFont="1" applyFill="1" applyBorder="1" applyAlignment="1">
      <alignment horizontal="center" vertical="center" shrinkToFit="1"/>
    </xf>
    <xf numFmtId="177" fontId="43" fillId="13" borderId="50" xfId="0" applyNumberFormat="1" applyFont="1" applyFill="1" applyBorder="1" applyAlignment="1">
      <alignment horizontal="center" vertical="center"/>
    </xf>
    <xf numFmtId="0" fontId="44" fillId="13" borderId="42" xfId="0" applyFont="1" applyFill="1" applyBorder="1" applyAlignment="1">
      <alignment vertical="center"/>
    </xf>
    <xf numFmtId="0" fontId="44" fillId="13" borderId="43" xfId="0" applyFont="1" applyFill="1" applyBorder="1" applyAlignment="1">
      <alignment vertical="center"/>
    </xf>
    <xf numFmtId="0" fontId="45" fillId="6" borderId="8" xfId="0" applyFont="1" applyFill="1" applyBorder="1" applyAlignment="1">
      <alignment vertical="center"/>
    </xf>
    <xf numFmtId="0" fontId="46" fillId="6" borderId="19" xfId="0" applyFont="1" applyFill="1" applyBorder="1">
      <alignment vertical="center"/>
    </xf>
    <xf numFmtId="0" fontId="47" fillId="6" borderId="8" xfId="0" applyFont="1" applyFill="1" applyBorder="1" applyAlignment="1">
      <alignment vertical="center"/>
    </xf>
    <xf numFmtId="0" fontId="48" fillId="6" borderId="11" xfId="0" applyFont="1" applyFill="1" applyBorder="1" applyAlignment="1">
      <alignment vertical="center"/>
    </xf>
    <xf numFmtId="0" fontId="48" fillId="6" borderId="53" xfId="0" applyFont="1" applyFill="1" applyBorder="1" applyAlignment="1">
      <alignment vertical="center"/>
    </xf>
    <xf numFmtId="219" fontId="45" fillId="6" borderId="8" xfId="0" applyNumberFormat="1" applyFont="1" applyFill="1" applyBorder="1" applyAlignment="1">
      <alignment vertical="center"/>
    </xf>
    <xf numFmtId="219" fontId="47" fillId="6" borderId="8" xfId="0" applyNumberFormat="1" applyFont="1" applyFill="1" applyBorder="1" applyAlignment="1">
      <alignment vertical="center"/>
    </xf>
    <xf numFmtId="219" fontId="48" fillId="6" borderId="35" xfId="0" applyNumberFormat="1" applyFont="1" applyFill="1" applyBorder="1" applyAlignment="1">
      <alignment vertical="center"/>
    </xf>
    <xf numFmtId="219" fontId="48" fillId="6" borderId="11" xfId="0" applyNumberFormat="1" applyFont="1" applyFill="1" applyBorder="1" applyAlignment="1">
      <alignment vertical="center"/>
    </xf>
    <xf numFmtId="0" fontId="6" fillId="0" borderId="8" xfId="0" applyNumberFormat="1" applyFont="1" applyBorder="1" applyAlignment="1">
      <alignment horizontal="right" vertical="center"/>
    </xf>
    <xf numFmtId="0" fontId="5" fillId="0" borderId="8" xfId="0" applyNumberFormat="1" applyFont="1" applyBorder="1" applyAlignment="1">
      <alignment horizontal="right" vertical="center"/>
    </xf>
    <xf numFmtId="0" fontId="10" fillId="3" borderId="55" xfId="0" applyFont="1" applyFill="1" applyBorder="1" applyAlignment="1">
      <alignment horizontal="center" vertical="center" shrinkToFit="1"/>
    </xf>
    <xf numFmtId="0" fontId="48" fillId="6" borderId="56" xfId="0" applyFont="1" applyFill="1" applyBorder="1" applyAlignment="1">
      <alignment vertical="center"/>
    </xf>
    <xf numFmtId="0" fontId="29" fillId="0" borderId="0" xfId="0" applyFont="1" applyBorder="1">
      <alignment vertical="center"/>
    </xf>
    <xf numFmtId="0" fontId="11" fillId="8" borderId="0" xfId="0" applyFont="1" applyFill="1" applyBorder="1">
      <alignment vertical="center"/>
    </xf>
    <xf numFmtId="0" fontId="49" fillId="0" borderId="0" xfId="0" applyFont="1">
      <alignment vertical="center"/>
    </xf>
    <xf numFmtId="0" fontId="29" fillId="0" borderId="0" xfId="0" applyFont="1">
      <alignment vertical="center"/>
    </xf>
    <xf numFmtId="216" fontId="10" fillId="0" borderId="5" xfId="0" applyNumberFormat="1" applyFont="1" applyFill="1" applyBorder="1" applyAlignment="1">
      <alignment horizontal="center" vertical="center"/>
    </xf>
    <xf numFmtId="217" fontId="10" fillId="0" borderId="6" xfId="0" applyNumberFormat="1" applyFont="1" applyFill="1" applyBorder="1" applyAlignment="1">
      <alignment horizontal="center" vertical="center"/>
    </xf>
    <xf numFmtId="0" fontId="13" fillId="11" borderId="4" xfId="0" applyNumberFormat="1" applyFont="1" applyFill="1" applyBorder="1" applyAlignment="1">
      <alignment vertical="center" shrinkToFit="1"/>
    </xf>
    <xf numFmtId="0" fontId="13" fillId="11" borderId="23" xfId="0" applyNumberFormat="1" applyFont="1" applyFill="1" applyBorder="1" applyAlignment="1">
      <alignment vertical="center" shrinkToFit="1"/>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31" fillId="0" borderId="2" xfId="0" applyFont="1" applyBorder="1" applyAlignment="1">
      <alignment horizontal="right" vertical="center"/>
    </xf>
    <xf numFmtId="0" fontId="31" fillId="0" borderId="6" xfId="0" applyFont="1" applyBorder="1" applyAlignment="1">
      <alignment horizontal="right" vertical="center"/>
    </xf>
    <xf numFmtId="0" fontId="31" fillId="0" borderId="14" xfId="0" applyFont="1" applyBorder="1" applyAlignment="1">
      <alignment horizontal="right" vertical="center"/>
    </xf>
    <xf numFmtId="0" fontId="22" fillId="0" borderId="2" xfId="0" applyFont="1" applyBorder="1" applyAlignment="1">
      <alignment horizontal="right" vertical="center"/>
    </xf>
    <xf numFmtId="0" fontId="22" fillId="0" borderId="6" xfId="0" applyFont="1" applyBorder="1" applyAlignment="1">
      <alignment horizontal="right" vertical="center"/>
    </xf>
    <xf numFmtId="0" fontId="36" fillId="16" borderId="47" xfId="0" applyFont="1" applyFill="1" applyBorder="1" applyAlignment="1">
      <alignment vertical="center"/>
    </xf>
    <xf numFmtId="0" fontId="36" fillId="16" borderId="32" xfId="0" applyFont="1" applyFill="1" applyBorder="1" applyAlignment="1">
      <alignment vertical="center"/>
    </xf>
    <xf numFmtId="0" fontId="11" fillId="0" borderId="38" xfId="0" applyNumberFormat="1" applyFont="1" applyBorder="1" applyAlignment="1">
      <alignment horizontal="left" vertical="center"/>
    </xf>
    <xf numFmtId="0" fontId="11" fillId="0" borderId="40" xfId="0" applyNumberFormat="1" applyFont="1" applyBorder="1" applyAlignment="1">
      <alignment horizontal="left" vertical="center"/>
    </xf>
    <xf numFmtId="0" fontId="17" fillId="11" borderId="33" xfId="0" applyNumberFormat="1" applyFont="1" applyFill="1" applyBorder="1" applyAlignment="1">
      <alignment vertical="center" shrinkToFit="1"/>
    </xf>
    <xf numFmtId="0" fontId="17" fillId="11" borderId="48" xfId="0" applyNumberFormat="1" applyFont="1" applyFill="1" applyBorder="1" applyAlignment="1">
      <alignment vertical="center" shrinkToFit="1"/>
    </xf>
    <xf numFmtId="177" fontId="37" fillId="12" borderId="58" xfId="0" applyNumberFormat="1" applyFont="1" applyFill="1" applyBorder="1" applyAlignment="1">
      <alignment horizontal="center" vertical="center"/>
    </xf>
    <xf numFmtId="0" fontId="24" fillId="12" borderId="16" xfId="0" applyFont="1" applyFill="1" applyBorder="1" applyAlignment="1">
      <alignment vertical="center"/>
    </xf>
    <xf numFmtId="0" fontId="24" fillId="12" borderId="59" xfId="0" applyFont="1" applyFill="1" applyBorder="1" applyAlignment="1">
      <alignment vertical="center"/>
    </xf>
    <xf numFmtId="0" fontId="46" fillId="6" borderId="8" xfId="0" applyFont="1" applyFill="1" applyBorder="1">
      <alignment vertical="center"/>
    </xf>
    <xf numFmtId="0" fontId="10" fillId="0" borderId="8" xfId="0" applyFont="1" applyFill="1" applyBorder="1">
      <alignment vertical="center"/>
    </xf>
    <xf numFmtId="0" fontId="13" fillId="4" borderId="26" xfId="0" applyFont="1" applyFill="1" applyBorder="1" applyAlignment="1">
      <alignment horizontal="center" vertical="center"/>
    </xf>
    <xf numFmtId="0" fontId="13" fillId="4" borderId="26" xfId="0" applyFont="1" applyFill="1" applyBorder="1">
      <alignment vertical="center"/>
    </xf>
    <xf numFmtId="0" fontId="10" fillId="4" borderId="27" xfId="0" applyFont="1" applyFill="1" applyBorder="1">
      <alignment vertical="center"/>
    </xf>
    <xf numFmtId="0" fontId="29" fillId="0" borderId="29" xfId="0" applyFont="1" applyBorder="1" applyAlignment="1">
      <alignment horizontal="center" vertical="center"/>
    </xf>
    <xf numFmtId="0" fontId="26" fillId="0" borderId="29" xfId="0" applyFont="1" applyBorder="1" applyAlignment="1">
      <alignment horizontal="center" vertical="center"/>
    </xf>
    <xf numFmtId="0" fontId="30" fillId="0" borderId="29" xfId="0" applyNumberFormat="1" applyFont="1" applyBorder="1" applyAlignment="1">
      <alignment horizontal="center" vertical="center"/>
    </xf>
    <xf numFmtId="0" fontId="28" fillId="0" borderId="36" xfId="0" applyNumberFormat="1" applyFont="1" applyBorder="1" applyAlignment="1">
      <alignment horizontal="center" vertical="center"/>
    </xf>
    <xf numFmtId="0" fontId="13" fillId="0" borderId="8" xfId="0" applyFont="1" applyFill="1" applyBorder="1">
      <alignment vertical="center"/>
    </xf>
    <xf numFmtId="0" fontId="9" fillId="0" borderId="0" xfId="0" applyFont="1">
      <alignment vertical="center"/>
    </xf>
    <xf numFmtId="0" fontId="9" fillId="0" borderId="61" xfId="0" applyFont="1" applyBorder="1">
      <alignment vertical="center"/>
    </xf>
    <xf numFmtId="0" fontId="9" fillId="0" borderId="15" xfId="0" applyFont="1" applyBorder="1" applyAlignment="1">
      <alignment horizontal="right" vertical="center"/>
    </xf>
    <xf numFmtId="0" fontId="18" fillId="0" borderId="0" xfId="0" applyFont="1" applyAlignment="1">
      <alignment horizontal="center" vertical="center"/>
    </xf>
    <xf numFmtId="220" fontId="35" fillId="15" borderId="34" xfId="0" applyNumberFormat="1" applyFont="1" applyFill="1" applyBorder="1" applyAlignment="1">
      <alignment horizontal="left" vertical="center" shrinkToFit="1"/>
    </xf>
    <xf numFmtId="0" fontId="10" fillId="0" borderId="46" xfId="0" applyFont="1" applyBorder="1">
      <alignment vertical="center"/>
    </xf>
    <xf numFmtId="0" fontId="11" fillId="0" borderId="6" xfId="0" applyFont="1" applyBorder="1">
      <alignment vertical="center"/>
    </xf>
    <xf numFmtId="0" fontId="18"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52" fillId="0" borderId="1" xfId="0" applyFont="1" applyBorder="1">
      <alignment vertical="center"/>
    </xf>
    <xf numFmtId="0" fontId="52" fillId="0" borderId="61" xfId="0" applyFont="1" applyBorder="1">
      <alignment vertical="center"/>
    </xf>
    <xf numFmtId="0" fontId="52" fillId="0" borderId="61" xfId="0" applyFont="1" applyFill="1" applyBorder="1">
      <alignment vertical="center"/>
    </xf>
    <xf numFmtId="0" fontId="52" fillId="8" borderId="61" xfId="0" applyFont="1" applyFill="1" applyBorder="1">
      <alignment vertical="center"/>
    </xf>
    <xf numFmtId="0" fontId="52" fillId="0" borderId="5" xfId="0" applyFont="1" applyBorder="1">
      <alignment vertical="center"/>
    </xf>
    <xf numFmtId="177" fontId="10" fillId="0" borderId="44" xfId="0" applyNumberFormat="1" applyFont="1" applyBorder="1" applyAlignment="1">
      <alignment vertical="center" shrinkToFit="1"/>
    </xf>
    <xf numFmtId="177" fontId="11" fillId="0" borderId="62" xfId="0" applyNumberFormat="1" applyFont="1" applyBorder="1" applyAlignment="1">
      <alignment vertical="center" shrinkToFit="1"/>
    </xf>
    <xf numFmtId="177" fontId="21" fillId="0" borderId="62" xfId="0" applyNumberFormat="1" applyFont="1" applyBorder="1" applyAlignment="1">
      <alignment vertical="center" shrinkToFit="1"/>
    </xf>
    <xf numFmtId="177" fontId="22" fillId="0" borderId="62" xfId="0" applyNumberFormat="1" applyFont="1" applyBorder="1" applyAlignment="1">
      <alignment vertical="center" shrinkToFit="1"/>
    </xf>
    <xf numFmtId="0" fontId="7" fillId="0" borderId="2" xfId="0" applyFont="1" applyBorder="1">
      <alignment vertical="center"/>
    </xf>
    <xf numFmtId="0" fontId="7" fillId="0" borderId="46" xfId="0" applyFont="1" applyBorder="1">
      <alignment vertical="center"/>
    </xf>
    <xf numFmtId="0" fontId="7" fillId="0" borderId="6" xfId="0" applyFont="1" applyBorder="1">
      <alignment vertical="center"/>
    </xf>
    <xf numFmtId="0" fontId="7" fillId="0" borderId="15" xfId="0" applyFont="1" applyBorder="1">
      <alignment vertical="center"/>
    </xf>
    <xf numFmtId="0" fontId="7" fillId="0" borderId="0" xfId="0" applyFont="1" applyBorder="1">
      <alignment vertical="center"/>
    </xf>
    <xf numFmtId="0" fontId="7" fillId="0" borderId="16" xfId="0" applyFont="1" applyBorder="1">
      <alignment vertical="center"/>
    </xf>
    <xf numFmtId="191" fontId="11" fillId="0" borderId="46" xfId="0" applyNumberFormat="1" applyFont="1" applyBorder="1" applyAlignment="1">
      <alignment horizontal="left" vertical="center" shrinkToFit="1"/>
    </xf>
    <xf numFmtId="191" fontId="10" fillId="0" borderId="46" xfId="0" applyNumberFormat="1" applyFont="1" applyBorder="1" applyAlignment="1">
      <alignment horizontal="left" vertical="center" shrinkToFit="1"/>
    </xf>
    <xf numFmtId="221" fontId="11" fillId="0" borderId="46" xfId="0" applyNumberFormat="1" applyFont="1" applyBorder="1" applyAlignment="1">
      <alignment horizontal="left" vertical="center" shrinkToFit="1"/>
    </xf>
    <xf numFmtId="221" fontId="10" fillId="0" borderId="46" xfId="0" applyNumberFormat="1" applyFont="1" applyBorder="1" applyAlignment="1">
      <alignment horizontal="left" vertical="center" shrinkToFit="1"/>
    </xf>
    <xf numFmtId="220" fontId="10" fillId="0" borderId="15" xfId="0" applyNumberFormat="1" applyFont="1" applyBorder="1">
      <alignment vertical="center"/>
    </xf>
    <xf numFmtId="220" fontId="10" fillId="0" borderId="0" xfId="0" applyNumberFormat="1" applyFont="1" applyBorder="1">
      <alignment vertical="center"/>
    </xf>
    <xf numFmtId="220" fontId="10" fillId="0" borderId="0" xfId="0" quotePrefix="1" applyNumberFormat="1" applyFont="1" applyBorder="1">
      <alignment vertical="center"/>
    </xf>
    <xf numFmtId="0" fontId="10" fillId="0" borderId="16" xfId="0" quotePrefix="1" applyFont="1" applyBorder="1">
      <alignment vertical="center"/>
    </xf>
    <xf numFmtId="0" fontId="10" fillId="0" borderId="1" xfId="0" applyFont="1" applyBorder="1">
      <alignment vertical="center"/>
    </xf>
    <xf numFmtId="0" fontId="11" fillId="0" borderId="61" xfId="0" applyFont="1" applyBorder="1">
      <alignment vertical="center"/>
    </xf>
    <xf numFmtId="0" fontId="10" fillId="0" borderId="61" xfId="0" applyFont="1" applyBorder="1">
      <alignment vertical="center"/>
    </xf>
    <xf numFmtId="0" fontId="21" fillId="0" borderId="61" xfId="0" applyFont="1" applyBorder="1">
      <alignment vertical="center"/>
    </xf>
    <xf numFmtId="0" fontId="32" fillId="0" borderId="1" xfId="0" applyFont="1" applyBorder="1">
      <alignment vertical="center"/>
    </xf>
    <xf numFmtId="0" fontId="11" fillId="0" borderId="15" xfId="0" applyFont="1" applyBorder="1">
      <alignment vertical="center"/>
    </xf>
    <xf numFmtId="0" fontId="11" fillId="0" borderId="2" xfId="0" applyFont="1" applyBorder="1">
      <alignment vertical="center"/>
    </xf>
    <xf numFmtId="0" fontId="32" fillId="0" borderId="61" xfId="0" applyFont="1" applyBorder="1">
      <alignment vertical="center"/>
    </xf>
    <xf numFmtId="0" fontId="11" fillId="0" borderId="46" xfId="0" applyFont="1" applyBorder="1">
      <alignment vertical="center"/>
    </xf>
    <xf numFmtId="0" fontId="51" fillId="0" borderId="61" xfId="0" applyFont="1" applyBorder="1">
      <alignment vertical="center"/>
    </xf>
    <xf numFmtId="0" fontId="29" fillId="0" borderId="46" xfId="0" applyFont="1" applyBorder="1">
      <alignment vertical="center"/>
    </xf>
    <xf numFmtId="0" fontId="32" fillId="0" borderId="5" xfId="0" applyFont="1" applyBorder="1">
      <alignment vertical="center"/>
    </xf>
    <xf numFmtId="0" fontId="10" fillId="8" borderId="0" xfId="0" applyFont="1" applyFill="1" applyBorder="1">
      <alignment vertical="center"/>
    </xf>
    <xf numFmtId="0" fontId="10" fillId="0" borderId="2" xfId="0" applyFont="1" applyFill="1" applyBorder="1">
      <alignment vertical="center"/>
    </xf>
    <xf numFmtId="0" fontId="22" fillId="0" borderId="5" xfId="0" applyFont="1" applyBorder="1">
      <alignment vertical="center"/>
    </xf>
    <xf numFmtId="0" fontId="22" fillId="0" borderId="16" xfId="0" applyFont="1" applyBorder="1">
      <alignment vertical="center"/>
    </xf>
    <xf numFmtId="0" fontId="9" fillId="0" borderId="0" xfId="0" applyFont="1" applyAlignment="1">
      <alignment horizontal="right" vertical="center"/>
    </xf>
    <xf numFmtId="216" fontId="18" fillId="0" borderId="0" xfId="0" applyNumberFormat="1" applyFont="1" applyAlignment="1">
      <alignment horizontal="center" vertical="center"/>
    </xf>
    <xf numFmtId="217" fontId="18" fillId="0" borderId="0" xfId="0" applyNumberFormat="1" applyFont="1" applyAlignment="1">
      <alignment horizontal="center" vertical="center"/>
    </xf>
    <xf numFmtId="216" fontId="18" fillId="0" borderId="61" xfId="0" applyNumberFormat="1" applyFont="1" applyBorder="1" applyAlignment="1">
      <alignment horizontal="center" vertical="center"/>
    </xf>
    <xf numFmtId="193" fontId="7" fillId="0" borderId="62" xfId="0" applyNumberFormat="1" applyFont="1" applyBorder="1" applyAlignment="1">
      <alignment vertical="center" shrinkToFit="1"/>
    </xf>
    <xf numFmtId="194" fontId="7" fillId="0" borderId="62" xfId="0" applyNumberFormat="1" applyFont="1" applyBorder="1" applyAlignment="1">
      <alignment vertical="center" shrinkToFit="1"/>
    </xf>
    <xf numFmtId="195" fontId="7" fillId="0" borderId="62" xfId="0" applyNumberFormat="1" applyFont="1" applyBorder="1" applyAlignment="1">
      <alignment vertical="center" shrinkToFit="1"/>
    </xf>
    <xf numFmtId="196" fontId="7" fillId="0" borderId="62" xfId="0" applyNumberFormat="1" applyFont="1" applyBorder="1" applyAlignment="1">
      <alignment vertical="center" shrinkToFit="1"/>
    </xf>
    <xf numFmtId="197" fontId="7" fillId="0" borderId="62" xfId="0" applyNumberFormat="1" applyFont="1" applyBorder="1" applyAlignment="1">
      <alignment vertical="center" shrinkToFit="1"/>
    </xf>
    <xf numFmtId="0" fontId="18" fillId="0" borderId="62" xfId="0" applyFont="1" applyBorder="1" applyAlignment="1">
      <alignment vertical="center" shrinkToFit="1"/>
    </xf>
    <xf numFmtId="203" fontId="7" fillId="0" borderId="62" xfId="0" applyNumberFormat="1" applyFont="1" applyBorder="1" applyAlignment="1">
      <alignment vertical="center" shrinkToFit="1"/>
    </xf>
    <xf numFmtId="205" fontId="7" fillId="0" borderId="62" xfId="0" applyNumberFormat="1" applyFont="1" applyBorder="1" applyAlignment="1">
      <alignment vertical="center" shrinkToFit="1"/>
    </xf>
    <xf numFmtId="206" fontId="7" fillId="0" borderId="62" xfId="0" applyNumberFormat="1" applyFont="1" applyBorder="1" applyAlignment="1">
      <alignment vertical="center" shrinkToFit="1"/>
    </xf>
    <xf numFmtId="208" fontId="7" fillId="0" borderId="62" xfId="0" applyNumberFormat="1" applyFont="1" applyBorder="1" applyAlignment="1">
      <alignment vertical="center" shrinkToFit="1"/>
    </xf>
    <xf numFmtId="209" fontId="7" fillId="0" borderId="62" xfId="0" applyNumberFormat="1" applyFont="1" applyBorder="1" applyAlignment="1">
      <alignment vertical="center" shrinkToFit="1"/>
    </xf>
    <xf numFmtId="210" fontId="7" fillId="0" borderId="62" xfId="0" applyNumberFormat="1" applyFont="1" applyBorder="1" applyAlignment="1">
      <alignment vertical="center" shrinkToFit="1"/>
    </xf>
    <xf numFmtId="211" fontId="7" fillId="0" borderId="62" xfId="0" applyNumberFormat="1" applyFont="1" applyBorder="1" applyAlignment="1">
      <alignment vertical="center" shrinkToFit="1"/>
    </xf>
    <xf numFmtId="212" fontId="7" fillId="0" borderId="62" xfId="0" applyNumberFormat="1" applyFont="1" applyBorder="1" applyAlignment="1">
      <alignment vertical="center" shrinkToFit="1"/>
    </xf>
    <xf numFmtId="177" fontId="7" fillId="0" borderId="45" xfId="0" applyNumberFormat="1" applyFont="1" applyBorder="1" applyAlignment="1">
      <alignment vertical="center" shrinkToFit="1"/>
    </xf>
    <xf numFmtId="198" fontId="53" fillId="0" borderId="62" xfId="0" applyNumberFormat="1" applyFont="1" applyBorder="1" applyAlignment="1">
      <alignment vertical="center" shrinkToFit="1"/>
    </xf>
    <xf numFmtId="199" fontId="53" fillId="0" borderId="62" xfId="0" applyNumberFormat="1" applyFont="1" applyBorder="1" applyAlignment="1">
      <alignment vertical="center" shrinkToFit="1"/>
    </xf>
    <xf numFmtId="200" fontId="53" fillId="0" borderId="62" xfId="0" applyNumberFormat="1" applyFont="1" applyBorder="1" applyAlignment="1">
      <alignment vertical="center" shrinkToFit="1"/>
    </xf>
    <xf numFmtId="201" fontId="53" fillId="0" borderId="62" xfId="0" applyNumberFormat="1" applyFont="1" applyBorder="1" applyAlignment="1">
      <alignment vertical="center" shrinkToFit="1"/>
    </xf>
    <xf numFmtId="202" fontId="53" fillId="0" borderId="62" xfId="0" applyNumberFormat="1" applyFont="1" applyBorder="1" applyAlignment="1">
      <alignment vertical="center" shrinkToFit="1"/>
    </xf>
    <xf numFmtId="204" fontId="53" fillId="0" borderId="62" xfId="0" applyNumberFormat="1" applyFont="1" applyBorder="1" applyAlignment="1">
      <alignment vertical="center" shrinkToFit="1"/>
    </xf>
    <xf numFmtId="207" fontId="53" fillId="0" borderId="62" xfId="0" applyNumberFormat="1" applyFont="1" applyBorder="1" applyAlignment="1">
      <alignment vertical="center" shrinkToFit="1"/>
    </xf>
    <xf numFmtId="213" fontId="53" fillId="0" borderId="62" xfId="0" applyNumberFormat="1" applyFont="1" applyBorder="1" applyAlignment="1">
      <alignment vertical="center" shrinkToFit="1"/>
    </xf>
    <xf numFmtId="190" fontId="18" fillId="0" borderId="2" xfId="0" applyNumberFormat="1" applyFont="1" applyBorder="1" applyAlignment="1">
      <alignment horizontal="left" vertical="center" shrinkToFit="1"/>
    </xf>
    <xf numFmtId="221" fontId="7" fillId="0" borderId="46" xfId="0" applyNumberFormat="1" applyFont="1" applyBorder="1" applyAlignment="1">
      <alignment horizontal="left" vertical="center" shrinkToFit="1"/>
    </xf>
    <xf numFmtId="221" fontId="18" fillId="0" borderId="46" xfId="0" applyNumberFormat="1" applyFont="1" applyBorder="1" applyAlignment="1">
      <alignment horizontal="left" vertical="center" shrinkToFit="1"/>
    </xf>
    <xf numFmtId="192" fontId="18" fillId="0" borderId="46" xfId="0" applyNumberFormat="1" applyFont="1" applyBorder="1" applyAlignment="1">
      <alignment horizontal="left" vertical="center" shrinkToFit="1"/>
    </xf>
    <xf numFmtId="192" fontId="7" fillId="0" borderId="46" xfId="0" applyNumberFormat="1" applyFont="1" applyBorder="1" applyAlignment="1">
      <alignment horizontal="left" vertical="center" shrinkToFit="1"/>
    </xf>
    <xf numFmtId="192" fontId="7" fillId="0" borderId="6" xfId="0" applyNumberFormat="1" applyFont="1" applyBorder="1" applyAlignment="1">
      <alignment horizontal="left" vertical="center" shrinkToFit="1"/>
    </xf>
    <xf numFmtId="185" fontId="54" fillId="0" borderId="8" xfId="0" applyNumberFormat="1" applyFont="1" applyBorder="1" applyAlignment="1">
      <alignment horizontal="center" vertical="center"/>
    </xf>
    <xf numFmtId="186" fontId="54" fillId="0" borderId="60" xfId="0" applyNumberFormat="1" applyFont="1" applyBorder="1" applyAlignment="1">
      <alignment horizontal="center" vertical="center"/>
    </xf>
    <xf numFmtId="176" fontId="55" fillId="0" borderId="8" xfId="0" applyNumberFormat="1" applyFont="1" applyBorder="1" applyAlignment="1">
      <alignment horizontal="center" vertical="center"/>
    </xf>
    <xf numFmtId="188" fontId="55" fillId="0" borderId="60" xfId="0" applyNumberFormat="1" applyFont="1" applyBorder="1" applyAlignment="1">
      <alignment horizontal="center" vertical="center"/>
    </xf>
    <xf numFmtId="183" fontId="56" fillId="0" borderId="11" xfId="0" applyNumberFormat="1" applyFont="1" applyBorder="1" applyAlignment="1">
      <alignment horizontal="center" vertical="center"/>
    </xf>
    <xf numFmtId="181" fontId="56" fillId="0" borderId="31" xfId="0" applyNumberFormat="1" applyFont="1" applyBorder="1" applyAlignment="1">
      <alignment horizontal="center" vertical="center"/>
    </xf>
    <xf numFmtId="183" fontId="56" fillId="0" borderId="35" xfId="0" applyNumberFormat="1" applyFont="1" applyBorder="1" applyAlignment="1">
      <alignment horizontal="center" vertical="center"/>
    </xf>
    <xf numFmtId="181" fontId="56" fillId="0" borderId="36" xfId="0" applyNumberFormat="1" applyFont="1" applyBorder="1" applyAlignment="1">
      <alignment horizontal="center" vertical="center"/>
    </xf>
    <xf numFmtId="180" fontId="57" fillId="0" borderId="60" xfId="0" applyNumberFormat="1" applyFont="1" applyBorder="1">
      <alignment vertical="center"/>
    </xf>
    <xf numFmtId="184" fontId="58" fillId="6" borderId="8" xfId="0" applyNumberFormat="1" applyFont="1" applyFill="1" applyBorder="1" applyAlignment="1">
      <alignment horizontal="center" vertical="center"/>
    </xf>
    <xf numFmtId="187" fontId="59" fillId="6" borderId="8" xfId="0" applyNumberFormat="1" applyFont="1" applyFill="1" applyBorder="1" applyAlignment="1">
      <alignment horizontal="center" vertical="center"/>
    </xf>
    <xf numFmtId="182" fontId="60" fillId="6" borderId="11" xfId="0" applyNumberFormat="1" applyFont="1" applyFill="1" applyBorder="1" applyAlignment="1">
      <alignment horizontal="center" vertical="center"/>
    </xf>
    <xf numFmtId="182" fontId="60" fillId="6" borderId="35" xfId="0" applyNumberFormat="1" applyFont="1" applyFill="1" applyBorder="1" applyAlignment="1">
      <alignment horizontal="center" vertical="center"/>
    </xf>
    <xf numFmtId="182" fontId="60" fillId="6" borderId="56" xfId="0" applyNumberFormat="1" applyFont="1" applyFill="1" applyBorder="1" applyAlignment="1">
      <alignment horizontal="center" vertical="center"/>
    </xf>
    <xf numFmtId="182" fontId="60" fillId="6" borderId="53" xfId="0" applyNumberFormat="1" applyFont="1" applyFill="1" applyBorder="1" applyAlignment="1">
      <alignment horizontal="center" vertical="center"/>
    </xf>
    <xf numFmtId="186" fontId="54" fillId="0" borderId="9" xfId="0" applyNumberFormat="1" applyFont="1" applyBorder="1" applyAlignment="1">
      <alignment horizontal="center" vertical="center"/>
    </xf>
    <xf numFmtId="188" fontId="55" fillId="0" borderId="9" xfId="0" applyNumberFormat="1" applyFont="1" applyBorder="1" applyAlignment="1">
      <alignment horizontal="center" vertical="center"/>
    </xf>
    <xf numFmtId="183" fontId="56" fillId="0" borderId="56" xfId="0" applyNumberFormat="1" applyFont="1" applyBorder="1" applyAlignment="1">
      <alignment horizontal="center" vertical="center"/>
    </xf>
    <xf numFmtId="181" fontId="56" fillId="0" borderId="57" xfId="0" applyNumberFormat="1" applyFont="1" applyBorder="1" applyAlignment="1">
      <alignment horizontal="center" vertical="center"/>
    </xf>
    <xf numFmtId="180" fontId="2" fillId="0" borderId="9" xfId="0" applyNumberFormat="1" applyFont="1" applyBorder="1">
      <alignment vertical="center"/>
    </xf>
    <xf numFmtId="181" fontId="56" fillId="0" borderId="12" xfId="0" applyNumberFormat="1" applyFont="1" applyBorder="1" applyAlignment="1">
      <alignment horizontal="center" vertical="center"/>
    </xf>
    <xf numFmtId="183" fontId="56" fillId="0" borderId="53" xfId="0" applyNumberFormat="1" applyFont="1" applyBorder="1" applyAlignment="1">
      <alignment horizontal="center" vertical="center"/>
    </xf>
    <xf numFmtId="181" fontId="56" fillId="0" borderId="54" xfId="0" applyNumberFormat="1" applyFont="1" applyBorder="1" applyAlignment="1">
      <alignment horizontal="center" vertical="center"/>
    </xf>
    <xf numFmtId="0" fontId="42" fillId="5" borderId="41" xfId="0" applyFont="1" applyFill="1" applyBorder="1" applyAlignment="1">
      <alignment vertical="center"/>
    </xf>
    <xf numFmtId="0" fontId="42" fillId="5" borderId="43" xfId="0" applyFont="1" applyFill="1" applyBorder="1" applyAlignment="1">
      <alignment vertical="center"/>
    </xf>
    <xf numFmtId="0" fontId="35" fillId="0" borderId="41" xfId="0" applyFont="1" applyFill="1" applyBorder="1" applyAlignment="1">
      <alignment horizontal="center" vertical="center"/>
    </xf>
    <xf numFmtId="0" fontId="35" fillId="0" borderId="51" xfId="0" applyFont="1" applyFill="1" applyBorder="1" applyAlignment="1">
      <alignment horizontal="center" vertical="center"/>
    </xf>
  </cellXfs>
  <cellStyles count="2">
    <cellStyle name="標準" xfId="0" builtinId="0"/>
    <cellStyle name="標準 2" xfId="1"/>
  </cellStyles>
  <dxfs count="52">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FF9999"/>
        </patternFill>
      </fill>
    </dxf>
    <dxf>
      <fill>
        <patternFill>
          <bgColor rgb="FF99CCFF"/>
        </patternFill>
      </fill>
    </dxf>
    <dxf>
      <fill>
        <patternFill>
          <bgColor rgb="FF66FFFF"/>
        </patternFill>
      </fill>
    </dxf>
    <dxf>
      <fill>
        <patternFill>
          <bgColor rgb="FF66FFFF"/>
        </patternFill>
      </fill>
    </dxf>
    <dxf>
      <fill>
        <patternFill>
          <bgColor rgb="FF00FFFF"/>
        </patternFill>
      </fill>
    </dxf>
    <dxf>
      <fill>
        <patternFill>
          <bgColor rgb="FFFF99FF"/>
        </patternFill>
      </fill>
    </dxf>
    <dxf>
      <fill>
        <patternFill>
          <bgColor rgb="FFFF9999"/>
        </patternFill>
      </fill>
    </dxf>
    <dxf>
      <fill>
        <patternFill>
          <bgColor rgb="FF99CCFF"/>
        </patternFill>
      </fill>
    </dxf>
    <dxf>
      <fill>
        <patternFill>
          <bgColor rgb="FFFF9999"/>
        </patternFill>
      </fill>
    </dxf>
    <dxf>
      <fill>
        <patternFill>
          <bgColor rgb="FF99CCFF"/>
        </patternFill>
      </fill>
    </dxf>
    <dxf>
      <font>
        <color theme="0" tint="-4.9989318521683403E-2"/>
      </font>
    </dxf>
    <dxf>
      <font>
        <color theme="0" tint="-4.9989318521683403E-2"/>
      </font>
    </dxf>
    <dxf>
      <font>
        <color theme="0" tint="-0.14996795556505021"/>
      </font>
    </dxf>
    <dxf>
      <font>
        <color theme="0"/>
      </font>
      <fill>
        <patternFill>
          <bgColor rgb="FF0066FF"/>
        </patternFill>
      </fill>
    </dxf>
    <dxf>
      <font>
        <color theme="0"/>
      </font>
      <fill>
        <patternFill>
          <bgColor rgb="FFFF0000"/>
        </patternFill>
      </fill>
    </dxf>
    <dxf>
      <fill>
        <patternFill>
          <bgColor rgb="FFFFFF00"/>
        </patternFill>
      </fill>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ill>
        <patternFill>
          <bgColor rgb="FFFF9999"/>
        </patternFill>
      </fill>
    </dxf>
    <dxf>
      <fill>
        <patternFill>
          <bgColor rgb="FF99CCFF"/>
        </patternFill>
      </fill>
    </dxf>
    <dxf>
      <fill>
        <patternFill>
          <bgColor rgb="FFFF9999"/>
        </patternFill>
      </fill>
    </dxf>
    <dxf>
      <fill>
        <patternFill>
          <bgColor rgb="FF99CCFF"/>
        </patternFill>
      </fill>
    </dxf>
    <dxf>
      <font>
        <color rgb="FF00FF00"/>
      </font>
    </dxf>
    <dxf>
      <font>
        <color rgb="FF0000FF"/>
      </font>
    </dxf>
    <dxf>
      <font>
        <color rgb="FF00FF00"/>
      </font>
    </dxf>
    <dxf>
      <font>
        <color rgb="FF0000FF"/>
      </font>
    </dxf>
    <dxf>
      <font>
        <color rgb="FF00FF00"/>
      </font>
    </dxf>
    <dxf>
      <font>
        <color rgb="FF0000FF"/>
      </font>
    </dxf>
  </dxfs>
  <tableStyles count="0" defaultTableStyle="TableStyleMedium2" defaultPivotStyle="PivotStyleLight16"/>
  <colors>
    <mruColors>
      <color rgb="FF00FFFF"/>
      <color rgb="FF66FFFF"/>
      <color rgb="FF990099"/>
      <color rgb="FF0000FF"/>
      <color rgb="FF008000"/>
      <color rgb="FF0066FF"/>
      <color rgb="FF0000CC"/>
      <color rgb="FFCC0000"/>
      <color rgb="FF66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363"/>
  <sheetViews>
    <sheetView tabSelected="1" topLeftCell="C1" zoomScaleNormal="100" workbookViewId="0">
      <pane ySplit="6" topLeftCell="A7" activePane="bottomLeft" state="frozenSplit"/>
      <selection pane="bottomLeft" activeCell="E3" sqref="E3"/>
    </sheetView>
  </sheetViews>
  <sheetFormatPr defaultRowHeight="13.5" x14ac:dyDescent="0.15"/>
  <cols>
    <col min="1" max="1" width="2.5" style="10" customWidth="1"/>
    <col min="2" max="2" width="5.375" style="10" customWidth="1"/>
    <col min="3" max="4" width="3.375" style="10" customWidth="1"/>
    <col min="5" max="5" width="10.125" style="10" customWidth="1"/>
    <col min="6" max="6" width="11" style="10" customWidth="1"/>
    <col min="7" max="7" width="8" style="10" customWidth="1"/>
    <col min="8" max="8" width="9" style="10"/>
    <col min="9" max="9" width="9.625" style="10" customWidth="1"/>
    <col min="10" max="11" width="3.375" style="10" customWidth="1"/>
    <col min="12" max="12" width="10.125" style="10" customWidth="1"/>
    <col min="13" max="13" width="11" style="10" customWidth="1"/>
    <col min="14" max="14" width="7.75" style="10" customWidth="1"/>
    <col min="15" max="15" width="9" style="10"/>
    <col min="16" max="16" width="9.625" style="10" customWidth="1"/>
    <col min="17" max="17" width="3" style="10" customWidth="1"/>
    <col min="18" max="18" width="7.625" style="10" customWidth="1"/>
    <col min="19" max="19" width="9" style="10" customWidth="1"/>
    <col min="20" max="20" width="7.125" style="10" customWidth="1"/>
    <col min="21" max="21" width="9" style="10"/>
    <col min="22" max="22" width="9.625" style="10" customWidth="1"/>
    <col min="23" max="23" width="7.625" style="10" customWidth="1"/>
    <col min="24" max="24" width="9" style="10" customWidth="1"/>
    <col min="25" max="25" width="7.125" style="10" customWidth="1"/>
    <col min="26" max="26" width="9" style="10"/>
    <col min="27" max="27" width="9.625" style="10" customWidth="1"/>
    <col min="28" max="28" width="7.625" style="10" customWidth="1"/>
    <col min="29" max="29" width="9" style="10" customWidth="1"/>
    <col min="30" max="30" width="7.125" style="10" customWidth="1"/>
    <col min="31" max="31" width="9" style="10"/>
    <col min="32" max="32" width="9.625" style="10" customWidth="1"/>
    <col min="33" max="33" width="9" style="10"/>
    <col min="34" max="34" width="9.25" style="10" customWidth="1"/>
    <col min="35" max="35" width="7.625" style="10" customWidth="1"/>
    <col min="36" max="16384" width="9" style="10"/>
  </cols>
  <sheetData>
    <row r="1" spans="1:34" s="135" customFormat="1" ht="5.25" customHeight="1" thickBot="1" x14ac:dyDescent="0.2">
      <c r="C1" s="10"/>
      <c r="AH1" s="10"/>
    </row>
    <row r="2" spans="1:34" x14ac:dyDescent="0.15">
      <c r="A2" s="92" t="s">
        <v>921</v>
      </c>
      <c r="B2" s="93" t="s">
        <v>922</v>
      </c>
      <c r="D2" s="10" t="s">
        <v>941</v>
      </c>
      <c r="E2" s="272" t="s">
        <v>980</v>
      </c>
      <c r="F2" s="273"/>
      <c r="G2" s="274" t="s">
        <v>944</v>
      </c>
      <c r="H2" s="275"/>
      <c r="I2" s="106"/>
      <c r="J2" s="31"/>
      <c r="L2" s="15" t="s">
        <v>971</v>
      </c>
      <c r="M2" s="16"/>
      <c r="N2" s="159" t="s">
        <v>956</v>
      </c>
      <c r="O2" s="160" t="s">
        <v>994</v>
      </c>
      <c r="P2" s="161"/>
      <c r="R2" s="2"/>
      <c r="S2" s="6"/>
      <c r="T2" s="17">
        <v>40</v>
      </c>
      <c r="U2" s="11" t="e">
        <f>(VLOOKUP(R5,$Y$84:$AD$163,5,0)-VLOOKUP(T2,$Y$84:$AD$163,5,0))/1000&amp;"k"&amp;VLOOKUP(R5,$Y$84:$AD$163,6,0)-VLOOKUP(T2,$Y$84:$AD$163,6,0)&amp;"ｺ"&amp;TRUNC((U4+T4)*(U5+T5)^0.5*(U6+T6)^0.5*VLOOKUP(T2,$Y$84:$Z$163,2,0)^2/10)&amp;"/"&amp;TRUNC((U4+T4)*(U5+T5)^0.5*(U6+T6)^0.5*VLOOKUP($W$83,$Y$84:$Z$163,2,0)^2/10)&amp;":"&amp;VLOOKUP(R2,$S$84:$W$892,5,0)</f>
        <v>#N/A</v>
      </c>
      <c r="V2" s="139"/>
      <c r="W2" s="2"/>
      <c r="X2" s="6"/>
      <c r="Y2" s="17">
        <v>40</v>
      </c>
      <c r="Z2" s="11" t="e">
        <f>(VLOOKUP(W5,$Y$84:$AD$163,5,0)-VLOOKUP(Y2,$Y$84:$AD$163,5,0))/1000&amp;"k"&amp;VLOOKUP(W5,$Y$84:$AD$163,6,0)-VLOOKUP(Y2,$Y$84:$AD$163,6,0)&amp;"ｺ"&amp;TRUNC((Z4+Y4)*(Z5+Y5)^0.5*(Z6+Y6)^0.5*VLOOKUP(Y2,$Y$84:$Z$163,2,0)^2/10)&amp;"/"&amp;TRUNC((Z4+Y4)*(Z5+Y5)^0.5*(Z6+Y6)^0.5*VLOOKUP($W$83,$Y$84:$Z$163,2,0)^2/10)&amp;":"&amp;VLOOKUP(W2,$S$84:$W$892,5,0)</f>
        <v>#N/A</v>
      </c>
      <c r="AA2" s="139"/>
      <c r="AB2" s="2"/>
      <c r="AC2" s="6"/>
      <c r="AD2" s="17">
        <v>40</v>
      </c>
      <c r="AE2" s="11" t="e">
        <f>(VLOOKUP(AB5,$Y$84:$AD$163,5,0)-VLOOKUP(AD2,$Y$84:$AD$163,5,0))/1000&amp;"k"&amp;VLOOKUP(AB5,$Y$84:$AD$163,6,0)-VLOOKUP(AD2,$Y$84:$AD$163,6,0)&amp;"ｺ"&amp;TRUNC((AE4+AD4)*(AE5+AD5)^0.5*(AE6+AD6)^0.5*VLOOKUP(AD2,$Y$84:$Z$163,2,0)^2/10)&amp;"/"&amp;TRUNC((AE4+AD4)*(AE5+AD5)^0.5*(AE6+AD6)^0.5*VLOOKUP($W$83,$Y$84:$Z$163,2,0)^2/10)&amp;":"&amp;VLOOKUP(AB2,$S$84:$W$892,5,0)</f>
        <v>#N/A</v>
      </c>
      <c r="AF2" s="139"/>
      <c r="AG2" s="10" t="s">
        <v>970</v>
      </c>
    </row>
    <row r="3" spans="1:34" x14ac:dyDescent="0.15">
      <c r="A3" s="71">
        <v>1</v>
      </c>
      <c r="B3" s="141" t="s">
        <v>5</v>
      </c>
      <c r="E3" s="148" t="s">
        <v>36</v>
      </c>
      <c r="F3" s="109" t="s">
        <v>952</v>
      </c>
      <c r="G3" s="115" t="s">
        <v>988</v>
      </c>
      <c r="H3" s="69" t="s">
        <v>979</v>
      </c>
      <c r="I3" s="104"/>
      <c r="J3" s="31"/>
      <c r="L3" s="18" t="s">
        <v>924</v>
      </c>
      <c r="M3" s="1" t="s">
        <v>926</v>
      </c>
      <c r="N3" s="166"/>
      <c r="O3" s="91" t="s">
        <v>936</v>
      </c>
      <c r="P3" s="162" t="s">
        <v>939</v>
      </c>
      <c r="R3" s="3"/>
      <c r="S3" s="121"/>
      <c r="T3" s="158"/>
      <c r="U3" s="130" t="str">
        <f>ROUND(SUM(T4:T6)/45*100,)&amp;"%"&amp;DEC2HEX(T4)&amp;DEC2HEX(T5)&amp;DEC2HEX(T6)&amp;SUM(T4:T6)</f>
        <v>0%0000</v>
      </c>
      <c r="V3" s="268" t="e">
        <f>TRUNC((U4+T4)*(U5+T5)^0.5*(U6+T6)^0.5*VLOOKUP(R5,$Y$84:$Z$163,2,0)^2/10,1)</f>
        <v>#N/A</v>
      </c>
      <c r="W3" s="3"/>
      <c r="X3" s="121"/>
      <c r="Y3" s="158"/>
      <c r="Z3" s="130" t="str">
        <f>ROUND(SUM(Y4:Y6)/45*100,)&amp;"%"&amp;DEC2HEX(Y4)&amp;DEC2HEX(Y5)&amp;DEC2HEX(Y6)&amp;SUM(Y4:Y6)</f>
        <v>0%0000</v>
      </c>
      <c r="AA3" s="268" t="e">
        <f>TRUNC((Z4+Y4)*(Z5+Y5)^0.5*(Z6+Y6)^0.5*VLOOKUP(W5,$Y$84:$Z$163,2,0)^2/10,1)</f>
        <v>#N/A</v>
      </c>
      <c r="AB3" s="3"/>
      <c r="AC3" s="121"/>
      <c r="AD3" s="158"/>
      <c r="AE3" s="130" t="str">
        <f>ROUND(SUM(AD4:AD6)/45*100,)&amp;"%"&amp;DEC2HEX(AD4)&amp;DEC2HEX(AD5)&amp;DEC2HEX(AD6)&amp;SUM(AD4:AD6)</f>
        <v>0%0000</v>
      </c>
      <c r="AF3" s="268" t="e">
        <f>TRUNC((AE4+AD4)*(AE5+AD5)^0.5*(AE6+AD6)^0.5*VLOOKUP(AB5,$Y$84:$Z$163,2,0)^2/10,1)</f>
        <v>#N/A</v>
      </c>
      <c r="AG3" s="10" t="s">
        <v>970</v>
      </c>
    </row>
    <row r="4" spans="1:34" x14ac:dyDescent="0.15">
      <c r="A4" s="72">
        <v>2</v>
      </c>
      <c r="B4" s="142" t="s">
        <v>10</v>
      </c>
      <c r="E4" s="110">
        <v>236</v>
      </c>
      <c r="F4" s="111"/>
      <c r="G4" s="101" t="s">
        <v>989</v>
      </c>
      <c r="H4" s="70" t="str">
        <f>IF(F4=0,"o","i")&amp;IF(F5=0,"o","i")&amp;IF(F6=0,"o","i")</f>
        <v>oii</v>
      </c>
      <c r="I4" s="104"/>
      <c r="J4" s="31"/>
      <c r="L4" s="19" t="s">
        <v>925</v>
      </c>
      <c r="M4" s="97" t="s">
        <v>928</v>
      </c>
      <c r="N4" s="86" t="s">
        <v>930</v>
      </c>
      <c r="O4" s="85" t="s">
        <v>931</v>
      </c>
      <c r="P4" s="163" t="s">
        <v>932</v>
      </c>
      <c r="R4" s="4"/>
      <c r="S4" s="120"/>
      <c r="T4" s="258"/>
      <c r="U4" s="249" t="e">
        <f>VLOOKUP(R2,$S$84:$V$892,3,0)</f>
        <v>#N/A</v>
      </c>
      <c r="V4" s="264" t="e">
        <f>TRUNC((U4+T4)*VLOOKUP(R5,$Y$84:$Z$163,2,0),2)</f>
        <v>#N/A</v>
      </c>
      <c r="W4" s="4"/>
      <c r="X4" s="120"/>
      <c r="Y4" s="258"/>
      <c r="Z4" s="249" t="e">
        <f>VLOOKUP(W2,$S$84:$V$892,3,0)</f>
        <v>#N/A</v>
      </c>
      <c r="AA4" s="264" t="e">
        <f>TRUNC((Z4+Y4)*VLOOKUP(W5,$Y$84:$Z$163,2,0),2)</f>
        <v>#N/A</v>
      </c>
      <c r="AB4" s="4"/>
      <c r="AC4" s="120"/>
      <c r="AD4" s="258"/>
      <c r="AE4" s="249" t="e">
        <f>VLOOKUP(AB2,$S$84:$V$892,3,0)</f>
        <v>#N/A</v>
      </c>
      <c r="AF4" s="264" t="e">
        <f>TRUNC((AE4+AD4)*VLOOKUP(AB5,$Y$84:$Z$163,2,0),2)</f>
        <v>#N/A</v>
      </c>
      <c r="AG4" s="10" t="s">
        <v>970</v>
      </c>
    </row>
    <row r="5" spans="1:34" x14ac:dyDescent="0.15">
      <c r="A5" s="71">
        <v>3</v>
      </c>
      <c r="B5" s="141" t="s">
        <v>12</v>
      </c>
      <c r="E5" s="112">
        <v>48</v>
      </c>
      <c r="F5" s="113" t="s">
        <v>992</v>
      </c>
      <c r="G5" s="102" t="s">
        <v>990</v>
      </c>
      <c r="H5" s="10" t="s">
        <v>982</v>
      </c>
      <c r="I5" s="150"/>
      <c r="J5" s="107"/>
      <c r="L5" s="19" t="s">
        <v>921</v>
      </c>
      <c r="M5" s="98" t="s">
        <v>929</v>
      </c>
      <c r="N5" s="87" t="s">
        <v>933</v>
      </c>
      <c r="O5" s="88" t="s">
        <v>934</v>
      </c>
      <c r="P5" s="164" t="s">
        <v>935</v>
      </c>
      <c r="R5" s="5"/>
      <c r="S5" s="122"/>
      <c r="T5" s="259"/>
      <c r="U5" s="251" t="e">
        <f>VLOOKUP(R2,$S$84:$V$892,4,0)</f>
        <v>#N/A</v>
      </c>
      <c r="V5" s="265" t="e">
        <f>TRUNC((U5+T5)*VLOOKUP(R5,$Y$84:$Z$163,2,0),2)</f>
        <v>#N/A</v>
      </c>
      <c r="W5" s="5"/>
      <c r="X5" s="122"/>
      <c r="Y5" s="259"/>
      <c r="Z5" s="251" t="e">
        <f>VLOOKUP(W2,$S$84:$V$892,4,0)</f>
        <v>#N/A</v>
      </c>
      <c r="AA5" s="265" t="e">
        <f>TRUNC((Z5+Y5)*VLOOKUP(W5,$Y$84:$Z$163,2,0),2)</f>
        <v>#N/A</v>
      </c>
      <c r="AB5" s="5"/>
      <c r="AC5" s="122"/>
      <c r="AD5" s="259"/>
      <c r="AE5" s="251" t="e">
        <f>VLOOKUP(AB2,$S$84:$V$892,4,0)</f>
        <v>#N/A</v>
      </c>
      <c r="AF5" s="265" t="e">
        <f>TRUNC((AE5+AD5)*VLOOKUP(AB5,$Y$84:$Z$163,2,0),2)</f>
        <v>#N/A</v>
      </c>
      <c r="AG5" s="10" t="s">
        <v>970</v>
      </c>
    </row>
    <row r="6" spans="1:34" ht="14.25" thickBot="1" x14ac:dyDescent="0.2">
      <c r="A6" s="72">
        <v>4</v>
      </c>
      <c r="B6" s="142" t="s">
        <v>14</v>
      </c>
      <c r="E6" s="171">
        <v>1900</v>
      </c>
      <c r="F6" s="114" t="s">
        <v>992</v>
      </c>
      <c r="G6" s="103" t="s">
        <v>991</v>
      </c>
      <c r="H6" s="105"/>
      <c r="I6" s="151"/>
      <c r="J6" s="107"/>
      <c r="L6" s="21"/>
      <c r="M6" s="99" t="s">
        <v>927</v>
      </c>
      <c r="N6" s="89" t="s">
        <v>937</v>
      </c>
      <c r="O6" s="90" t="s">
        <v>938</v>
      </c>
      <c r="P6" s="165" t="s">
        <v>940</v>
      </c>
      <c r="R6" s="131"/>
      <c r="S6" s="132"/>
      <c r="T6" s="262"/>
      <c r="U6" s="266" t="e">
        <f>VLOOKUP(R2,$S$84:$V$892,2,0)</f>
        <v>#N/A</v>
      </c>
      <c r="V6" s="267" t="e">
        <f>TRUNC((U6+T6)*VLOOKUP(R5,$Y$84:$Z$163,2,0),2)</f>
        <v>#N/A</v>
      </c>
      <c r="W6" s="131"/>
      <c r="X6" s="132"/>
      <c r="Y6" s="262"/>
      <c r="Z6" s="266" t="e">
        <f>VLOOKUP(W2,$S$84:$V$892,2,0)</f>
        <v>#N/A</v>
      </c>
      <c r="AA6" s="267" t="e">
        <f>TRUNC((Z6+Y6)*VLOOKUP(W5,$Y$84:$Z$163,2,0),2)</f>
        <v>#N/A</v>
      </c>
      <c r="AB6" s="131"/>
      <c r="AC6" s="132"/>
      <c r="AD6" s="262"/>
      <c r="AE6" s="266" t="e">
        <f>VLOOKUP(AB2,$S$84:$V$892,2,0)</f>
        <v>#N/A</v>
      </c>
      <c r="AF6" s="267" t="e">
        <f>TRUNC((AE6+AD6)*VLOOKUP(AB5,$Y$84:$Z$163,2,0),2)</f>
        <v>#N/A</v>
      </c>
      <c r="AG6" s="10" t="s">
        <v>970</v>
      </c>
    </row>
    <row r="7" spans="1:34" x14ac:dyDescent="0.15">
      <c r="A7" s="71">
        <v>5</v>
      </c>
      <c r="B7" s="141" t="s">
        <v>16</v>
      </c>
      <c r="E7" s="117">
        <f>VLOOKUP(E6,AE117:AG139,2,0)</f>
        <v>15</v>
      </c>
      <c r="F7" s="118" t="s">
        <v>993</v>
      </c>
      <c r="G7" s="118"/>
      <c r="H7" s="118"/>
      <c r="I7" s="119"/>
      <c r="J7" s="107"/>
      <c r="L7" s="154">
        <f>VLOOKUP(E6,AE117:AG139,3,0)</f>
        <v>16</v>
      </c>
      <c r="M7" s="155" t="s">
        <v>993</v>
      </c>
      <c r="N7" s="155"/>
      <c r="O7" s="155"/>
      <c r="P7" s="156"/>
      <c r="R7" s="27" t="s">
        <v>36</v>
      </c>
      <c r="S7" s="28"/>
      <c r="T7" s="29">
        <v>40</v>
      </c>
      <c r="U7" s="30" t="str">
        <f>(VLOOKUP(R10,$Y$84:$AD$163,5,0)-VLOOKUP(T7,$Y$84:$AD$163,5,0))/1000&amp;"k"&amp;VLOOKUP(R10,$Y$84:$AD$163,6,0)-VLOOKUP(T7,$Y$84:$AD$163,6,0)&amp;"ｺ"&amp;TRUNC((U9+T9)*(U10+T10)^0.5*(U11+T11)^0.5*VLOOKUP(T7,$Y$84:$Z$163,2,0)^2/10)&amp;"/"&amp;TRUNC((U9+T9)*(U10+T10)^0.5*(U11+T11)^0.5*VLOOKUP($W$83,$Y$84:$Z$163,2,0)^2/10)&amp;":"&amp;VLOOKUP(R7,$S$84:$W$892,5,0)</f>
        <v>246.4k266ｺ551/543:572</v>
      </c>
      <c r="V7" s="140"/>
      <c r="W7" s="27"/>
      <c r="X7" s="28"/>
      <c r="Y7" s="29">
        <v>40</v>
      </c>
      <c r="Z7" s="30" t="e">
        <f>(VLOOKUP(W10,$Y$84:$AD$163,5,0)-VLOOKUP(Y7,$Y$84:$AD$163,5,0))/1000&amp;"k"&amp;VLOOKUP(W10,$Y$84:$AD$163,6,0)-VLOOKUP(Y7,$Y$84:$AD$163,6,0)&amp;"ｺ"&amp;TRUNC((Z9+Y9)*(Z10+Y10)^0.5*(Z11+Y11)^0.5*VLOOKUP(Y7,$Y$84:$Z$163,2,0)^2/10)&amp;"/"&amp;TRUNC((Z9+Y9)*(Z10+Y10)^0.5*(Z11+Y11)^0.5*VLOOKUP($W$83,$Y$84:$Z$163,2,0)^2/10)&amp;":"&amp;VLOOKUP(W7,$S$84:$W$892,5,0)</f>
        <v>#N/A</v>
      </c>
      <c r="AA7" s="140"/>
      <c r="AB7" s="27"/>
      <c r="AC7" s="28"/>
      <c r="AD7" s="29">
        <v>40</v>
      </c>
      <c r="AE7" s="30" t="e">
        <f>(VLOOKUP(AB10,$Y$84:$AD$163,5,0)-VLOOKUP(AD7,$Y$84:$AD$163,5,0))/1000&amp;"k"&amp;VLOOKUP(AB10,$Y$84:$AD$163,6,0)-VLOOKUP(AD7,$Y$84:$AD$163,6,0)&amp;"ｺ"&amp;TRUNC((AE9+AD9)*(AE10+AD10)^0.5*(AE11+AD11)^0.5*VLOOKUP(AD7,$Y$84:$Z$163,2,0)^2/10)&amp;"/"&amp;TRUNC((AE9+AD9)*(AE10+AD10)^0.5*(AE11+AD11)^0.5*VLOOKUP($W$83,$Y$84:$Z$163,2,0)^2/10)&amp;":"&amp;VLOOKUP(AB7,$S$84:$W$892,5,0)</f>
        <v>#N/A</v>
      </c>
      <c r="AF7" s="140"/>
    </row>
    <row r="8" spans="1:34" x14ac:dyDescent="0.15">
      <c r="A8" s="72">
        <v>6</v>
      </c>
      <c r="B8" s="142" t="s">
        <v>18</v>
      </c>
      <c r="D8" s="14">
        <f>D45</f>
        <v>1</v>
      </c>
      <c r="E8" s="149" t="str">
        <f>E3</f>
        <v>ポッポ</v>
      </c>
      <c r="F8" s="6"/>
      <c r="G8" s="17">
        <v>40</v>
      </c>
      <c r="H8" s="24" t="str">
        <f>(VLOOKUP(E11,$Y$84:$AD$163,5,0)-VLOOKUP(G8,$Y$84:$AD$163,5,0))/1000&amp;"k"&amp;VLOOKUP(E11,$Y$84:$AD$163,6,0)-VLOOKUP(G8,$Y$84:$AD$163,6,0)&amp;"ｺ"&amp;TRUNC((H10+G10)*(H11+G11)^0.5*(H12+G12)^0.5*VLOOKUP(G8,$Y$84:$Z$163,2,0)^2/10)&amp;"/"&amp;TRUNC((H10+G10)*(H11+G11)^0.5*(H12+G12)^0.5*VLOOKUP($W$83,$Y$84:$Z$163,2,0)^2/10)&amp;":"&amp;VLOOKUP(E8,$S$84:$W$892,5,0)</f>
        <v>246.4k266ｺ551/543:572</v>
      </c>
      <c r="I8" s="152"/>
      <c r="J8" s="107" t="s">
        <v>972</v>
      </c>
      <c r="K8" s="14">
        <f>K45</f>
        <v>1</v>
      </c>
      <c r="L8" s="23" t="str">
        <f>E8</f>
        <v>ポッポ</v>
      </c>
      <c r="M8" s="6"/>
      <c r="N8" s="17">
        <v>40</v>
      </c>
      <c r="O8" s="24" t="e">
        <f>(VLOOKUP(L11,$Y$84:$AD$163,5,0)-VLOOKUP(N8,$Y$84:$AD$163,5,0))/1000&amp;"k"&amp;VLOOKUP(L11,$Y$84:$AD$163,6,0)-VLOOKUP(N8,$Y$84:$AD$163,6,0)&amp;"ｺ"&amp;TRUNC((O10+N10)*(O11+N11)^0.5*(O12+N12)^0.5*VLOOKUP(N8,$Y$84:$Z$163,2,0)^2/10)&amp;"/"&amp;TRUNC((O10+N10)*(O11+N11)^0.5*(O12+N12)^0.5*VLOOKUP($W$83,$Y$84:$Z$163,2,0)^2/10)&amp;":"&amp;VLOOKUP(L8,$S$84:$W$892,5,0)</f>
        <v>#N/A</v>
      </c>
      <c r="P8" s="152"/>
      <c r="Q8" s="10" t="s">
        <v>970</v>
      </c>
      <c r="R8" s="3">
        <v>236</v>
      </c>
      <c r="S8" s="121" t="s">
        <v>952</v>
      </c>
      <c r="T8" s="158"/>
      <c r="U8" s="130" t="str">
        <f>ROUND(SUM(T9:T11)/45*100,)&amp;"%"&amp;DEC2HEX(T9)&amp;DEC2HEX(T10)&amp;DEC2HEX(T11)&amp;SUM(T9:T11)</f>
        <v>84%CDD38</v>
      </c>
      <c r="V8" s="268">
        <f>TRUNC((U9+T9)*(U10+T10)^0.5*(U11+T11)^0.5*VLOOKUP(R10,$Y$84:$Z$163,2,0)^2/10,1)</f>
        <v>236.2</v>
      </c>
      <c r="W8" s="3"/>
      <c r="X8" s="121"/>
      <c r="Y8" s="158"/>
      <c r="Z8" s="130" t="str">
        <f>ROUND(SUM(Y9:Y11)/45*100,)&amp;"%"&amp;DEC2HEX(Y9)&amp;DEC2HEX(Y10)&amp;DEC2HEX(Y11)&amp;SUM(Y9:Y11)</f>
        <v>0%0000</v>
      </c>
      <c r="AA8" s="268" t="e">
        <f>TRUNC((Z9+Y9)*(Z10+Y10)^0.5*(Z11+Y11)^0.5*VLOOKUP(W10,$Y$84:$Z$163,2,0)^2/10,1)</f>
        <v>#N/A</v>
      </c>
      <c r="AB8" s="3"/>
      <c r="AC8" s="121"/>
      <c r="AD8" s="158"/>
      <c r="AE8" s="130" t="str">
        <f>ROUND(SUM(AD9:AD11)/45*100,)&amp;"%"&amp;DEC2HEX(AD9)&amp;DEC2HEX(AD10)&amp;DEC2HEX(AD11)&amp;SUM(AD9:AD11)</f>
        <v>0%0000</v>
      </c>
      <c r="AF8" s="268" t="e">
        <f>TRUNC((AE9+AD9)*(AE10+AD10)^0.5*(AE11+AD11)^0.5*VLOOKUP(AB10,$Y$84:$Z$163,2,0)^2/10,1)</f>
        <v>#N/A</v>
      </c>
    </row>
    <row r="9" spans="1:34" x14ac:dyDescent="0.15">
      <c r="A9" s="71">
        <v>7</v>
      </c>
      <c r="B9" s="141" t="s">
        <v>20</v>
      </c>
      <c r="D9" s="14"/>
      <c r="E9" s="100">
        <f>E4</f>
        <v>236</v>
      </c>
      <c r="F9" s="157" t="str">
        <f>F3</f>
        <v>45-37トップ</v>
      </c>
      <c r="G9" s="158"/>
      <c r="H9" s="129" t="str">
        <f>ROUND(SUM(G10:G12)/45*100,)&amp;"%"&amp;DEC2HEX(G10)&amp;DEC2HEX(G11)&amp;DEC2HEX(G12)&amp;SUM(G10:G12)</f>
        <v>84%CDD38</v>
      </c>
      <c r="I9" s="257">
        <f>TRUNC((H10+G10)*(H11+G11)^0.5*(H12+G12)^0.5*VLOOKUP(E11,$Y$84:$Z$163,2,0)^2/10,1)</f>
        <v>236.2</v>
      </c>
      <c r="J9" s="107"/>
      <c r="K9" s="14"/>
      <c r="L9" s="18">
        <f>E9</f>
        <v>236</v>
      </c>
      <c r="M9" s="157" t="str">
        <f>F9</f>
        <v>45-37トップ</v>
      </c>
      <c r="N9" s="158"/>
      <c r="O9" s="129" t="e">
        <f>ROUND(SUM(N10:N12)/45*100,)&amp;"%"&amp;DEC2HEX(N10)&amp;DEC2HEX(N11)&amp;DEC2HEX(N12)&amp;SUM(N10:N12)</f>
        <v>#N/A</v>
      </c>
      <c r="P9" s="257" t="e">
        <f>TRUNC((O10+N10)*(O11+N11)^0.5*(O12+N12)^0.5*VLOOKUP(L11,$Y$84:$Z$163,2,0)^2/10,1)</f>
        <v>#N/A</v>
      </c>
      <c r="R9" s="4">
        <v>48</v>
      </c>
      <c r="S9" s="120" t="s">
        <v>958</v>
      </c>
      <c r="T9" s="258">
        <v>12</v>
      </c>
      <c r="U9" s="249">
        <f>VLOOKUP(R7,$S$84:$V$892,3,0)</f>
        <v>85</v>
      </c>
      <c r="V9" s="264">
        <f>TRUNC((U9+T9)*VLOOKUP(R10,$Y$84:$Z$163,2,0),2)</f>
        <v>50.18</v>
      </c>
      <c r="W9" s="4"/>
      <c r="X9" s="120"/>
      <c r="Y9" s="258"/>
      <c r="Z9" s="249" t="e">
        <f>VLOOKUP(W7,$S$84:$V$892,3,0)</f>
        <v>#N/A</v>
      </c>
      <c r="AA9" s="264" t="e">
        <f>TRUNC((Z9+Y9)*VLOOKUP(W10,$Y$84:$Z$163,2,0),2)</f>
        <v>#N/A</v>
      </c>
      <c r="AB9" s="4"/>
      <c r="AC9" s="120"/>
      <c r="AD9" s="258"/>
      <c r="AE9" s="249" t="e">
        <f>VLOOKUP(AB7,$S$84:$V$892,3,0)</f>
        <v>#N/A</v>
      </c>
      <c r="AF9" s="264" t="e">
        <f>TRUNC((AE9+AD9)*VLOOKUP(AB10,$Y$84:$Z$163,2,0),2)</f>
        <v>#N/A</v>
      </c>
    </row>
    <row r="10" spans="1:34" x14ac:dyDescent="0.15">
      <c r="A10" s="72">
        <v>8</v>
      </c>
      <c r="B10" s="142" t="s">
        <v>22</v>
      </c>
      <c r="D10" s="14"/>
      <c r="E10" s="19">
        <f>E5</f>
        <v>48</v>
      </c>
      <c r="F10" s="125" t="str">
        <f>IF(F4=0,"",F4)</f>
        <v/>
      </c>
      <c r="G10" s="258">
        <f>F45</f>
        <v>12</v>
      </c>
      <c r="H10" s="249">
        <f>VLOOKUP(E8,$S$84:$V$892,3,0)</f>
        <v>85</v>
      </c>
      <c r="I10" s="250">
        <f>TRUNC((H10+G10)*VLOOKUP(E11,$Y$84:$Z$163,2,0),2)</f>
        <v>50.18</v>
      </c>
      <c r="J10" s="107"/>
      <c r="K10" s="14"/>
      <c r="L10" s="19">
        <f>E10</f>
        <v>48</v>
      </c>
      <c r="M10" s="125" t="str">
        <f>IF(F10=0,"",F10)</f>
        <v/>
      </c>
      <c r="N10" s="258" t="e">
        <f>M45</f>
        <v>#N/A</v>
      </c>
      <c r="O10" s="249">
        <f>VLOOKUP(L8,$S$84:$V$892,3,0)</f>
        <v>85</v>
      </c>
      <c r="P10" s="250" t="e">
        <f>TRUNC((O10+N10)*VLOOKUP(L11,$Y$84:$Z$163,2,0),2)</f>
        <v>#N/A</v>
      </c>
      <c r="R10" s="5">
        <v>15</v>
      </c>
      <c r="S10" s="122" t="s">
        <v>992</v>
      </c>
      <c r="T10" s="259">
        <v>13</v>
      </c>
      <c r="U10" s="251">
        <f>VLOOKUP(R7,$S$84:$V$892,4,0)</f>
        <v>76</v>
      </c>
      <c r="V10" s="265">
        <f>TRUNC((U10+T10)*VLOOKUP(R10,$Y$84:$Z$163,2,0),2)</f>
        <v>46.04</v>
      </c>
      <c r="W10" s="5"/>
      <c r="X10" s="122"/>
      <c r="Y10" s="259"/>
      <c r="Z10" s="251" t="e">
        <f>VLOOKUP(W7,$S$84:$V$892,4,0)</f>
        <v>#N/A</v>
      </c>
      <c r="AA10" s="265" t="e">
        <f>TRUNC((Z10+Y10)*VLOOKUP(W10,$Y$84:$Z$163,2,0),2)</f>
        <v>#N/A</v>
      </c>
      <c r="AB10" s="5"/>
      <c r="AC10" s="122"/>
      <c r="AD10" s="259"/>
      <c r="AE10" s="251" t="e">
        <f>VLOOKUP(AB7,$S$84:$V$892,4,0)</f>
        <v>#N/A</v>
      </c>
      <c r="AF10" s="265" t="e">
        <f>TRUNC((AE10+AD10)*VLOOKUP(AB10,$Y$84:$Z$163,2,0),2)</f>
        <v>#N/A</v>
      </c>
    </row>
    <row r="11" spans="1:34" x14ac:dyDescent="0.15">
      <c r="A11" s="71">
        <v>9</v>
      </c>
      <c r="B11" s="141" t="s">
        <v>24</v>
      </c>
      <c r="D11" s="14"/>
      <c r="E11" s="20">
        <f>E7</f>
        <v>15</v>
      </c>
      <c r="F11" s="126" t="str">
        <f t="shared" ref="F11:F12" si="0">IF(F5=0,"",F5)</f>
        <v>14-13素晴しい</v>
      </c>
      <c r="G11" s="259">
        <f>G45</f>
        <v>13</v>
      </c>
      <c r="H11" s="251">
        <f>VLOOKUP(E8,$S$84:$V$892,4,0)</f>
        <v>76</v>
      </c>
      <c r="I11" s="252">
        <f>TRUNC((H11+G11)*VLOOKUP(E11,$Y$84:$Z$163,2,0),2)</f>
        <v>46.04</v>
      </c>
      <c r="J11" s="107"/>
      <c r="K11" s="14"/>
      <c r="L11" s="20">
        <f>L7</f>
        <v>16</v>
      </c>
      <c r="M11" s="126" t="str">
        <f>IF(F11=0,"",F11)</f>
        <v>14-13素晴しい</v>
      </c>
      <c r="N11" s="259" t="e">
        <f>N45</f>
        <v>#N/A</v>
      </c>
      <c r="O11" s="251">
        <f>VLOOKUP(L8,$S$84:$V$892,4,0)</f>
        <v>76</v>
      </c>
      <c r="P11" s="252" t="e">
        <f>TRUNC((O11+N11)*VLOOKUP(L11,$Y$84:$Z$163,2,0),2)</f>
        <v>#N/A</v>
      </c>
      <c r="R11" s="7"/>
      <c r="S11" s="123" t="s">
        <v>992</v>
      </c>
      <c r="T11" s="260">
        <v>13</v>
      </c>
      <c r="U11" s="253">
        <f>VLOOKUP(R7,$S$84:$V$892,2,0)</f>
        <v>80</v>
      </c>
      <c r="V11" s="269">
        <f>TRUNC((U11+T11)*VLOOKUP(R10,$Y$84:$Z$163,2,0),2)</f>
        <v>48.11</v>
      </c>
      <c r="W11" s="7"/>
      <c r="X11" s="123"/>
      <c r="Y11" s="260"/>
      <c r="Z11" s="253" t="e">
        <f>VLOOKUP(W7,$S$84:$V$892,2,0)</f>
        <v>#N/A</v>
      </c>
      <c r="AA11" s="269" t="e">
        <f>TRUNC((Z11+Y11)*VLOOKUP(W10,$Y$84:$Z$163,2,0),2)</f>
        <v>#N/A</v>
      </c>
      <c r="AB11" s="7"/>
      <c r="AC11" s="123"/>
      <c r="AD11" s="260"/>
      <c r="AE11" s="253" t="e">
        <f>VLOOKUP(AB7,$S$84:$V$892,2,0)</f>
        <v>#N/A</v>
      </c>
      <c r="AF11" s="269" t="e">
        <f>TRUNC((AE11+AD11)*VLOOKUP(AB10,$Y$84:$Z$163,2,0),2)</f>
        <v>#N/A</v>
      </c>
    </row>
    <row r="12" spans="1:34" x14ac:dyDescent="0.15">
      <c r="A12" s="72">
        <v>10</v>
      </c>
      <c r="B12" s="142" t="s">
        <v>26</v>
      </c>
      <c r="D12" s="14"/>
      <c r="E12" s="22"/>
      <c r="F12" s="128" t="str">
        <f t="shared" si="0"/>
        <v>14-13素晴しい</v>
      </c>
      <c r="G12" s="260">
        <f>H45</f>
        <v>13</v>
      </c>
      <c r="H12" s="253">
        <f>VLOOKUP(E8,$S$84:$V$892,2,0)</f>
        <v>80</v>
      </c>
      <c r="I12" s="254">
        <f>TRUNC((H12+G12)*VLOOKUP(E11,$Y$84:$Z$163,2,0),2)</f>
        <v>48.11</v>
      </c>
      <c r="J12" s="107"/>
      <c r="K12" s="14"/>
      <c r="L12" s="22"/>
      <c r="M12" s="128" t="str">
        <f>IF(F12=0,"",F12)</f>
        <v>14-13素晴しい</v>
      </c>
      <c r="N12" s="260" t="e">
        <f>O45</f>
        <v>#N/A</v>
      </c>
      <c r="O12" s="253">
        <f>VLOOKUP(L8,$S$84:$V$892,2,0)</f>
        <v>80</v>
      </c>
      <c r="P12" s="254" t="e">
        <f>TRUNC((O12+N12)*VLOOKUP(L11,$Y$84:$Z$163,2,0),2)</f>
        <v>#N/A</v>
      </c>
      <c r="R12" s="2" t="s">
        <v>36</v>
      </c>
      <c r="S12" s="6"/>
      <c r="T12" s="17">
        <v>40</v>
      </c>
      <c r="U12" s="11" t="str">
        <f>(VLOOKUP(R15,$Y$84:$AD$163,5,0)-VLOOKUP(T12,$Y$84:$AD$163,5,0))/1000&amp;"k"&amp;VLOOKUP(R15,$Y$84:$AD$163,6,0)-VLOOKUP(T12,$Y$84:$AD$163,6,0)&amp;"ｺ"&amp;TRUNC((U14+T14)*(U15+T15)^0.5*(U16+T16)^0.5*VLOOKUP(T12,$Y$84:$Z$163,2,0)^2/10)&amp;"/"&amp;TRUNC((U14+T14)*(U15+T15)^0.5*(U16+T16)^0.5*VLOOKUP($W$83,$Y$84:$Z$163,2,0)^2/10)&amp;":"&amp;VLOOKUP(R12,$S$84:$W$892,5,0)</f>
        <v>246.4k266ｺ551/543:572</v>
      </c>
      <c r="V12" s="139"/>
      <c r="W12" s="2"/>
      <c r="X12" s="6"/>
      <c r="Y12" s="17">
        <v>40</v>
      </c>
      <c r="Z12" s="11" t="e">
        <f>(VLOOKUP(W15,$Y$84:$AD$163,5,0)-VLOOKUP(Y12,$Y$84:$AD$163,5,0))/1000&amp;"k"&amp;VLOOKUP(W15,$Y$84:$AD$163,6,0)-VLOOKUP(Y12,$Y$84:$AD$163,6,0)&amp;"ｺ"&amp;TRUNC((Z14+Y14)*(Z15+Y15)^0.5*(Z16+Y16)^0.5*VLOOKUP(Y12,$Y$84:$Z$163,2,0)^2/10)&amp;"/"&amp;TRUNC((Z14+Y14)*(Z15+Y15)^0.5*(Z16+Y16)^0.5*VLOOKUP($W$83,$Y$84:$Z$163,2,0)^2/10)&amp;":"&amp;VLOOKUP(W12,$S$84:$W$892,5,0)</f>
        <v>#N/A</v>
      </c>
      <c r="AA12" s="139"/>
      <c r="AB12" s="2"/>
      <c r="AC12" s="6"/>
      <c r="AD12" s="17">
        <v>40</v>
      </c>
      <c r="AE12" s="11" t="e">
        <f>(VLOOKUP(AB15,$Y$84:$AD$163,5,0)-VLOOKUP(AD12,$Y$84:$AD$163,5,0))/1000&amp;"k"&amp;VLOOKUP(AB15,$Y$84:$AD$163,6,0)-VLOOKUP(AD12,$Y$84:$AD$163,6,0)&amp;"ｺ"&amp;TRUNC((AE14+AD14)*(AE15+AD15)^0.5*(AE16+AD16)^0.5*VLOOKUP(AD12,$Y$84:$Z$163,2,0)^2/10)&amp;"/"&amp;TRUNC((AE14+AD14)*(AE15+AD15)^0.5*(AE16+AD16)^0.5*VLOOKUP($W$83,$Y$84:$Z$163,2,0)^2/10)&amp;":"&amp;VLOOKUP(AB12,$S$84:$W$892,5,0)</f>
        <v>#N/A</v>
      </c>
      <c r="AF12" s="139"/>
    </row>
    <row r="13" spans="1:34" x14ac:dyDescent="0.15">
      <c r="A13" s="71">
        <v>11</v>
      </c>
      <c r="B13" s="141" t="s">
        <v>28</v>
      </c>
      <c r="D13" s="14">
        <f>D46</f>
        <v>2</v>
      </c>
      <c r="E13" s="23" t="str">
        <f t="shared" ref="E13:F16" si="1">E8</f>
        <v>ポッポ</v>
      </c>
      <c r="F13" s="6"/>
      <c r="G13" s="17">
        <v>40</v>
      </c>
      <c r="H13" s="24" t="str">
        <f>(VLOOKUP(E16,$Y$84:$AD$163,5,0)-VLOOKUP(G13,$Y$84:$AD$163,5,0))/1000&amp;"k"&amp;VLOOKUP(E16,$Y$84:$AD$163,6,0)-VLOOKUP(G13,$Y$84:$AD$163,6,0)&amp;"ｺ"&amp;TRUNC((H15+G15)*(H16+G16)^0.5*(H17+G17)^0.5*VLOOKUP(G13,$Y$84:$Z$163,2,0)^2/10)&amp;"/"&amp;TRUNC((H15+G15)*(H16+G16)^0.5*(H17+G17)^0.5*VLOOKUP($W$83,$Y$84:$Z$163,2,0)^2/10)&amp;":"&amp;VLOOKUP(E13,$S$84:$W$892,5,0)</f>
        <v>246.4k266ｺ551/543:572</v>
      </c>
      <c r="I13" s="152"/>
      <c r="J13" s="107"/>
      <c r="K13" s="14">
        <f>K46</f>
        <v>2</v>
      </c>
      <c r="L13" s="23" t="str">
        <f t="shared" ref="L13:M16" si="2">L8</f>
        <v>ポッポ</v>
      </c>
      <c r="M13" s="6"/>
      <c r="N13" s="17">
        <v>40</v>
      </c>
      <c r="O13" s="24" t="e">
        <f>(VLOOKUP(L16,$Y$84:$AD$163,5,0)-VLOOKUP(N13,$Y$84:$AD$163,5,0))/1000&amp;"k"&amp;VLOOKUP(L16,$Y$84:$AD$163,6,0)-VLOOKUP(N13,$Y$84:$AD$163,6,0)&amp;"ｺ"&amp;TRUNC((O15+N15)*(O16+N16)^0.5*(O17+N17)^0.5*VLOOKUP(N13,$Y$84:$Z$163,2,0)^2/10)&amp;"/"&amp;TRUNC((O15+N15)*(O16+N16)^0.5*(O17+N17)^0.5*VLOOKUP($W$83,$Y$84:$Z$163,2,0)^2/10)&amp;":"&amp;VLOOKUP(L13,$S$84:$W$892,5,0)</f>
        <v>#N/A</v>
      </c>
      <c r="P13" s="152"/>
      <c r="R13" s="3">
        <v>236</v>
      </c>
      <c r="S13" s="121" t="s">
        <v>952</v>
      </c>
      <c r="T13" s="158"/>
      <c r="U13" s="130" t="str">
        <f>ROUND(SUM(T14:T16)/45*100,)&amp;"%"&amp;DEC2HEX(T14)&amp;DEC2HEX(T15)&amp;DEC2HEX(T16)&amp;SUM(T14:T16)</f>
        <v>87%BEE39</v>
      </c>
      <c r="V13" s="268">
        <f>TRUNC((U14+T14)*(U15+T15)^0.5*(U16+T16)^0.5*VLOOKUP(R15,$Y$84:$Z$163,2,0)^2/10,1)</f>
        <v>236.3</v>
      </c>
      <c r="W13" s="3"/>
      <c r="X13" s="121"/>
      <c r="Y13" s="158"/>
      <c r="Z13" s="130" t="str">
        <f>ROUND(SUM(Y14:Y16)/45*100,)&amp;"%"&amp;DEC2HEX(Y14)&amp;DEC2HEX(Y15)&amp;DEC2HEX(Y16)&amp;SUM(Y14:Y16)</f>
        <v>0%0000</v>
      </c>
      <c r="AA13" s="268" t="e">
        <f>TRUNC((Z14+Y14)*(Z15+Y15)^0.5*(Z16+Y16)^0.5*VLOOKUP(W15,$Y$84:$Z$163,2,0)^2/10,1)</f>
        <v>#N/A</v>
      </c>
      <c r="AB13" s="3"/>
      <c r="AC13" s="121"/>
      <c r="AD13" s="158"/>
      <c r="AE13" s="130" t="str">
        <f>ROUND(SUM(AD14:AD16)/45*100,)&amp;"%"&amp;DEC2HEX(AD14)&amp;DEC2HEX(AD15)&amp;DEC2HEX(AD16)&amp;SUM(AD14:AD16)</f>
        <v>0%0000</v>
      </c>
      <c r="AF13" s="268" t="e">
        <f>TRUNC((AE14+AD14)*(AE15+AD15)^0.5*(AE16+AD16)^0.5*VLOOKUP(AB15,$Y$84:$Z$163,2,0)^2/10,1)</f>
        <v>#N/A</v>
      </c>
    </row>
    <row r="14" spans="1:34" x14ac:dyDescent="0.15">
      <c r="A14" s="72">
        <v>12</v>
      </c>
      <c r="B14" s="142" t="s">
        <v>33</v>
      </c>
      <c r="D14" s="14"/>
      <c r="E14" s="18">
        <f t="shared" si="1"/>
        <v>236</v>
      </c>
      <c r="F14" s="157" t="str">
        <f t="shared" si="1"/>
        <v>45-37トップ</v>
      </c>
      <c r="G14" s="158"/>
      <c r="H14" s="129" t="str">
        <f>ROUND(SUM(G15:G17)/45*100,)&amp;"%"&amp;DEC2HEX(G15)&amp;DEC2HEX(G16)&amp;DEC2HEX(G17)&amp;SUM(G15:G17)</f>
        <v>87%BEE39</v>
      </c>
      <c r="I14" s="257">
        <f>TRUNC((H15+G15)*(H16+G16)^0.5*(H17+G17)^0.5*VLOOKUP(E16,$Y$84:$Z$163,2,0)^2/10,1)</f>
        <v>236.3</v>
      </c>
      <c r="J14" s="107"/>
      <c r="K14" s="14"/>
      <c r="L14" s="18">
        <f t="shared" si="2"/>
        <v>236</v>
      </c>
      <c r="M14" s="157" t="str">
        <f t="shared" si="2"/>
        <v>45-37トップ</v>
      </c>
      <c r="N14" s="158"/>
      <c r="O14" s="129" t="e">
        <f>ROUND(SUM(N15:N17)/45*100,)&amp;"%"&amp;DEC2HEX(N15)&amp;DEC2HEX(N16)&amp;DEC2HEX(N17)&amp;SUM(N15:N17)</f>
        <v>#N/A</v>
      </c>
      <c r="P14" s="257" t="e">
        <f>TRUNC((O15+N15)*(O16+N16)^0.5*(O17+N17)^0.5*VLOOKUP(L16,$Y$84:$Z$163,2,0)^2/10,1)</f>
        <v>#N/A</v>
      </c>
      <c r="R14" s="4">
        <v>48</v>
      </c>
      <c r="S14" s="120" t="s">
        <v>958</v>
      </c>
      <c r="T14" s="258">
        <v>11</v>
      </c>
      <c r="U14" s="249">
        <f>VLOOKUP(R12,$S$84:$V$892,3,0)</f>
        <v>85</v>
      </c>
      <c r="V14" s="264">
        <f>TRUNC((U14+T14)*VLOOKUP(R15,$Y$84:$Z$163,2,0),2)</f>
        <v>49.66</v>
      </c>
      <c r="W14" s="4"/>
      <c r="X14" s="120"/>
      <c r="Y14" s="258"/>
      <c r="Z14" s="249" t="e">
        <f>VLOOKUP(W12,$S$84:$V$892,3,0)</f>
        <v>#N/A</v>
      </c>
      <c r="AA14" s="264" t="e">
        <f>TRUNC((Z14+Y14)*VLOOKUP(W15,$Y$84:$Z$163,2,0),2)</f>
        <v>#N/A</v>
      </c>
      <c r="AB14" s="4"/>
      <c r="AC14" s="120"/>
      <c r="AD14" s="258"/>
      <c r="AE14" s="249" t="e">
        <f>VLOOKUP(AB12,$S$84:$V$892,3,0)</f>
        <v>#N/A</v>
      </c>
      <c r="AF14" s="264" t="e">
        <f>TRUNC((AE14+AD14)*VLOOKUP(AB15,$Y$84:$Z$163,2,0),2)</f>
        <v>#N/A</v>
      </c>
    </row>
    <row r="15" spans="1:34" x14ac:dyDescent="0.15">
      <c r="A15" s="71">
        <v>13</v>
      </c>
      <c r="B15" s="141" t="s">
        <v>35</v>
      </c>
      <c r="D15" s="14"/>
      <c r="E15" s="19">
        <f t="shared" si="1"/>
        <v>48</v>
      </c>
      <c r="F15" s="125" t="str">
        <f>IF(F10=0,"",F10)</f>
        <v/>
      </c>
      <c r="G15" s="258">
        <f>F46</f>
        <v>11</v>
      </c>
      <c r="H15" s="249">
        <f>VLOOKUP(E13,$S$84:$V$892,3,0)</f>
        <v>85</v>
      </c>
      <c r="I15" s="250">
        <f>TRUNC((H15+G15)*VLOOKUP(E16,$Y$84:$Z$163,2,0),2)</f>
        <v>49.66</v>
      </c>
      <c r="J15" s="107"/>
      <c r="K15" s="14"/>
      <c r="L15" s="19">
        <f t="shared" si="2"/>
        <v>48</v>
      </c>
      <c r="M15" s="125" t="str">
        <f>IF(M10=0,"",M10)</f>
        <v/>
      </c>
      <c r="N15" s="258" t="e">
        <f>M46</f>
        <v>#N/A</v>
      </c>
      <c r="O15" s="249">
        <f>VLOOKUP(L13,$S$84:$V$892,3,0)</f>
        <v>85</v>
      </c>
      <c r="P15" s="250" t="e">
        <f>TRUNC((O15+N15)*VLOOKUP(L16,$Y$84:$Z$163,2,0),2)</f>
        <v>#N/A</v>
      </c>
      <c r="R15" s="5">
        <v>15</v>
      </c>
      <c r="S15" s="122" t="s">
        <v>992</v>
      </c>
      <c r="T15" s="259">
        <v>14</v>
      </c>
      <c r="U15" s="251">
        <f>VLOOKUP(R12,$S$84:$V$892,4,0)</f>
        <v>76</v>
      </c>
      <c r="V15" s="265">
        <f>TRUNC((U15+T15)*VLOOKUP(R15,$Y$84:$Z$163,2,0),2)</f>
        <v>46.56</v>
      </c>
      <c r="W15" s="5"/>
      <c r="X15" s="122"/>
      <c r="Y15" s="259"/>
      <c r="Z15" s="251" t="e">
        <f>VLOOKUP(W12,$S$84:$V$892,4,0)</f>
        <v>#N/A</v>
      </c>
      <c r="AA15" s="265" t="e">
        <f>TRUNC((Z15+Y15)*VLOOKUP(W15,$Y$84:$Z$163,2,0),2)</f>
        <v>#N/A</v>
      </c>
      <c r="AB15" s="5"/>
      <c r="AC15" s="122"/>
      <c r="AD15" s="259"/>
      <c r="AE15" s="251" t="e">
        <f>VLOOKUP(AB12,$S$84:$V$892,4,0)</f>
        <v>#N/A</v>
      </c>
      <c r="AF15" s="265" t="e">
        <f>TRUNC((AE15+AD15)*VLOOKUP(AB15,$Y$84:$Z$163,2,0),2)</f>
        <v>#N/A</v>
      </c>
    </row>
    <row r="16" spans="1:34" x14ac:dyDescent="0.15">
      <c r="A16" s="72">
        <v>14</v>
      </c>
      <c r="B16" s="142" t="s">
        <v>37</v>
      </c>
      <c r="D16" s="14"/>
      <c r="E16" s="20">
        <f t="shared" si="1"/>
        <v>15</v>
      </c>
      <c r="F16" s="126" t="str">
        <f t="shared" ref="F16:F17" si="3">IF(F11=0,"",F11)</f>
        <v>14-13素晴しい</v>
      </c>
      <c r="G16" s="259">
        <f>G46</f>
        <v>14</v>
      </c>
      <c r="H16" s="251">
        <f>VLOOKUP(E13,$S$84:$V$892,4,0)</f>
        <v>76</v>
      </c>
      <c r="I16" s="252">
        <f>TRUNC((H16+G16)*VLOOKUP(E16,$Y$84:$Z$163,2,0),2)</f>
        <v>46.56</v>
      </c>
      <c r="J16" s="107"/>
      <c r="K16" s="14"/>
      <c r="L16" s="20">
        <f t="shared" si="2"/>
        <v>16</v>
      </c>
      <c r="M16" s="126" t="str">
        <f t="shared" ref="M16:M17" si="4">IF(M11=0,"",M11)</f>
        <v>14-13素晴しい</v>
      </c>
      <c r="N16" s="259" t="e">
        <f>N46</f>
        <v>#N/A</v>
      </c>
      <c r="O16" s="251">
        <f>VLOOKUP(L13,$S$84:$V$892,4,0)</f>
        <v>76</v>
      </c>
      <c r="P16" s="252" t="e">
        <f>TRUNC((O16+N16)*VLOOKUP(L16,$Y$84:$Z$163,2,0),2)</f>
        <v>#N/A</v>
      </c>
      <c r="R16" s="7"/>
      <c r="S16" s="123" t="s">
        <v>992</v>
      </c>
      <c r="T16" s="260">
        <v>14</v>
      </c>
      <c r="U16" s="253">
        <f>VLOOKUP(R12,$S$84:$V$892,2,0)</f>
        <v>80</v>
      </c>
      <c r="V16" s="269">
        <f>TRUNC((U16+T16)*VLOOKUP(R15,$Y$84:$Z$163,2,0),2)</f>
        <v>48.63</v>
      </c>
      <c r="W16" s="7"/>
      <c r="X16" s="123"/>
      <c r="Y16" s="260"/>
      <c r="Z16" s="253" t="e">
        <f>VLOOKUP(W12,$S$84:$V$892,2,0)</f>
        <v>#N/A</v>
      </c>
      <c r="AA16" s="269" t="e">
        <f>TRUNC((Z16+Y16)*VLOOKUP(W15,$Y$84:$Z$163,2,0),2)</f>
        <v>#N/A</v>
      </c>
      <c r="AB16" s="7"/>
      <c r="AC16" s="123"/>
      <c r="AD16" s="260"/>
      <c r="AE16" s="253" t="e">
        <f>VLOOKUP(AB12,$S$84:$V$892,2,0)</f>
        <v>#N/A</v>
      </c>
      <c r="AF16" s="269" t="e">
        <f>TRUNC((AE16+AD16)*VLOOKUP(AB15,$Y$84:$Z$163,2,0),2)</f>
        <v>#N/A</v>
      </c>
    </row>
    <row r="17" spans="1:33" x14ac:dyDescent="0.15">
      <c r="A17" s="71">
        <v>15</v>
      </c>
      <c r="B17" s="141" t="s">
        <v>39</v>
      </c>
      <c r="D17" s="14"/>
      <c r="E17" s="22"/>
      <c r="F17" s="128" t="str">
        <f t="shared" si="3"/>
        <v>14-13素晴しい</v>
      </c>
      <c r="G17" s="260">
        <f>H46</f>
        <v>14</v>
      </c>
      <c r="H17" s="253">
        <f>VLOOKUP(E13,$S$84:$V$892,2,0)</f>
        <v>80</v>
      </c>
      <c r="I17" s="254">
        <f>TRUNC((H17+G17)*VLOOKUP(E16,$Y$84:$Z$163,2,0),2)</f>
        <v>48.63</v>
      </c>
      <c r="J17" s="107"/>
      <c r="K17" s="14"/>
      <c r="L17" s="22"/>
      <c r="M17" s="128" t="str">
        <f t="shared" si="4"/>
        <v>14-13素晴しい</v>
      </c>
      <c r="N17" s="260" t="e">
        <f>O46</f>
        <v>#N/A</v>
      </c>
      <c r="O17" s="253">
        <f>VLOOKUP(L13,$S$84:$V$892,2,0)</f>
        <v>80</v>
      </c>
      <c r="P17" s="254" t="e">
        <f>TRUNC((O17+N17)*VLOOKUP(L16,$Y$84:$Z$163,2,0),2)</f>
        <v>#N/A</v>
      </c>
      <c r="R17" s="2"/>
      <c r="S17" s="6"/>
      <c r="T17" s="17">
        <v>40</v>
      </c>
      <c r="U17" s="11" t="e">
        <f>(VLOOKUP(R20,$Y$84:$AD$163,5,0)-VLOOKUP(T17,$Y$84:$AD$163,5,0))/1000&amp;"k"&amp;VLOOKUP(R20,$Y$84:$AD$163,6,0)-VLOOKUP(T17,$Y$84:$AD$163,6,0)&amp;"ｺ"&amp;TRUNC((U19+T19)*(U20+T20)^0.5*(U21+T21)^0.5*VLOOKUP(T17,$Y$84:$Z$163,2,0)^2/10)&amp;"/"&amp;TRUNC((U19+T19)*(U20+T20)^0.5*(U21+T21)^0.5*VLOOKUP($W$83,$Y$84:$Z$163,2,0)^2/10)&amp;":"&amp;VLOOKUP(R17,$S$84:$W$892,5,0)</f>
        <v>#N/A</v>
      </c>
      <c r="V17" s="139"/>
      <c r="W17" s="2"/>
      <c r="X17" s="6"/>
      <c r="Y17" s="17">
        <v>40</v>
      </c>
      <c r="Z17" s="11" t="e">
        <f>(VLOOKUP(W20,$Y$84:$AD$163,5,0)-VLOOKUP(Y17,$Y$84:$AD$163,5,0))/1000&amp;"k"&amp;VLOOKUP(W20,$Y$84:$AD$163,6,0)-VLOOKUP(Y17,$Y$84:$AD$163,6,0)&amp;"ｺ"&amp;TRUNC((Z19+Y19)*(Z20+Y20)^0.5*(Z21+Y21)^0.5*VLOOKUP(Y17,$Y$84:$Z$163,2,0)^2/10)&amp;"/"&amp;TRUNC((Z19+Y19)*(Z20+Y20)^0.5*(Z21+Y21)^0.5*VLOOKUP($W$83,$Y$84:$Z$163,2,0)^2/10)&amp;":"&amp;VLOOKUP(W17,$S$84:$W$892,5,0)</f>
        <v>#N/A</v>
      </c>
      <c r="AA17" s="139"/>
      <c r="AB17" s="2"/>
      <c r="AC17" s="6"/>
      <c r="AD17" s="17">
        <v>40</v>
      </c>
      <c r="AE17" s="11" t="e">
        <f>(VLOOKUP(AB20,$Y$84:$AD$163,5,0)-VLOOKUP(AD17,$Y$84:$AD$163,5,0))/1000&amp;"k"&amp;VLOOKUP(AB20,$Y$84:$AD$163,6,0)-VLOOKUP(AD17,$Y$84:$AD$163,6,0)&amp;"ｺ"&amp;TRUNC((AE19+AD19)*(AE20+AD20)^0.5*(AE21+AD21)^0.5*VLOOKUP(AD17,$Y$84:$Z$163,2,0)^2/10)&amp;"/"&amp;TRUNC((AE19+AD19)*(AE20+AD20)^0.5*(AE21+AD21)^0.5*VLOOKUP($W$83,$Y$84:$Z$163,2,0)^2/10)&amp;":"&amp;VLOOKUP(AB17,$S$84:$W$892,5,0)</f>
        <v>#N/A</v>
      </c>
      <c r="AF17" s="139"/>
    </row>
    <row r="18" spans="1:33" x14ac:dyDescent="0.15">
      <c r="A18" s="72">
        <v>16</v>
      </c>
      <c r="B18" s="142" t="s">
        <v>41</v>
      </c>
      <c r="D18" s="14">
        <f>D47</f>
        <v>3</v>
      </c>
      <c r="E18" s="23" t="str">
        <f t="shared" ref="E18:F21" si="5">E13</f>
        <v>ポッポ</v>
      </c>
      <c r="F18" s="6"/>
      <c r="G18" s="17">
        <v>40</v>
      </c>
      <c r="H18" s="24" t="e">
        <f>(VLOOKUP(E21,$Y$84:$AD$163,5,0)-VLOOKUP(G18,$Y$84:$AD$163,5,0))/1000&amp;"k"&amp;VLOOKUP(E21,$Y$84:$AD$163,6,0)-VLOOKUP(G18,$Y$84:$AD$163,6,0)&amp;"ｺ"&amp;TRUNC((H20+G20)*(H21+G21)^0.5*(H22+G22)^0.5*VLOOKUP(G18,$Y$84:$Z$163,2,0)^2/10)&amp;"/"&amp;TRUNC((H20+G20)*(H21+G21)^0.5*(H22+G22)^0.5*VLOOKUP($W$83,$Y$84:$Z$163,2,0)^2/10)&amp;":"&amp;VLOOKUP(E18,$S$84:$W$892,5,0)</f>
        <v>#N/A</v>
      </c>
      <c r="I18" s="152"/>
      <c r="J18" s="107"/>
      <c r="K18" s="14">
        <f>K47</f>
        <v>3</v>
      </c>
      <c r="L18" s="23" t="str">
        <f t="shared" ref="L18:M21" si="6">L13</f>
        <v>ポッポ</v>
      </c>
      <c r="M18" s="6"/>
      <c r="N18" s="17">
        <v>40</v>
      </c>
      <c r="O18" s="24" t="e">
        <f>(VLOOKUP(L21,$Y$84:$AD$163,5,0)-VLOOKUP(N18,$Y$84:$AD$163,5,0))/1000&amp;"k"&amp;VLOOKUP(L21,$Y$84:$AD$163,6,0)-VLOOKUP(N18,$Y$84:$AD$163,6,0)&amp;"ｺ"&amp;TRUNC((O20+N20)*(O21+N21)^0.5*(O22+N22)^0.5*VLOOKUP(N18,$Y$84:$Z$163,2,0)^2/10)&amp;"/"&amp;TRUNC((O20+N20)*(O21+N21)^0.5*(O22+N22)^0.5*VLOOKUP($W$83,$Y$84:$Z$163,2,0)^2/10)&amp;":"&amp;VLOOKUP(L18,$S$84:$W$892,5,0)</f>
        <v>#N/A</v>
      </c>
      <c r="P18" s="152"/>
      <c r="R18" s="3"/>
      <c r="S18" s="121"/>
      <c r="T18" s="158"/>
      <c r="U18" s="130" t="str">
        <f>ROUND(SUM(T19:T21)/45*100,)&amp;"%"&amp;DEC2HEX(T19)&amp;DEC2HEX(T20)&amp;DEC2HEX(T21)&amp;SUM(T19:T21)</f>
        <v>0%0000</v>
      </c>
      <c r="V18" s="268" t="e">
        <f>TRUNC((U19+T19)*(U20+T20)^0.5*(U21+T21)^0.5*VLOOKUP(R20,$Y$84:$Z$163,2,0)^2/10,1)</f>
        <v>#N/A</v>
      </c>
      <c r="W18" s="3"/>
      <c r="X18" s="121"/>
      <c r="Y18" s="158"/>
      <c r="Z18" s="130" t="str">
        <f>ROUND(SUM(Y19:Y21)/45*100,)&amp;"%"&amp;DEC2HEX(Y19)&amp;DEC2HEX(Y20)&amp;DEC2HEX(Y21)&amp;SUM(Y19:Y21)</f>
        <v>0%0000</v>
      </c>
      <c r="AA18" s="268" t="e">
        <f>TRUNC((Z19+Y19)*(Z20+Y20)^0.5*(Z21+Y21)^0.5*VLOOKUP(W20,$Y$84:$Z$163,2,0)^2/10,1)</f>
        <v>#N/A</v>
      </c>
      <c r="AB18" s="3"/>
      <c r="AC18" s="121"/>
      <c r="AD18" s="158"/>
      <c r="AE18" s="130" t="str">
        <f>ROUND(SUM(AD19:AD21)/45*100,)&amp;"%"&amp;DEC2HEX(AD19)&amp;DEC2HEX(AD20)&amp;DEC2HEX(AD21)&amp;SUM(AD19:AD21)</f>
        <v>0%0000</v>
      </c>
      <c r="AF18" s="268" t="e">
        <f>TRUNC((AE19+AD19)*(AE20+AD20)^0.5*(AE21+AD21)^0.5*VLOOKUP(AB20,$Y$84:$Z$163,2,0)^2/10,1)</f>
        <v>#N/A</v>
      </c>
    </row>
    <row r="19" spans="1:33" x14ac:dyDescent="0.15">
      <c r="A19" s="71">
        <v>17</v>
      </c>
      <c r="B19" s="141" t="s">
        <v>45</v>
      </c>
      <c r="D19" s="14"/>
      <c r="E19" s="18">
        <f t="shared" si="5"/>
        <v>236</v>
      </c>
      <c r="F19" s="157" t="str">
        <f t="shared" si="5"/>
        <v>45-37トップ</v>
      </c>
      <c r="G19" s="158"/>
      <c r="H19" s="129" t="e">
        <f>ROUND(SUM(G20:G22)/45*100,)&amp;"%"&amp;DEC2HEX(G20)&amp;DEC2HEX(G21)&amp;DEC2HEX(G22)&amp;SUM(G20:G22)</f>
        <v>#N/A</v>
      </c>
      <c r="I19" s="257" t="e">
        <f>TRUNC((H20+G20)*(H21+G21)^0.5*(H22+G22)^0.5*VLOOKUP(E21,$Y$84:$Z$163,2,0)^2/10,1)</f>
        <v>#N/A</v>
      </c>
      <c r="J19" s="107"/>
      <c r="K19" s="14"/>
      <c r="L19" s="18">
        <f t="shared" si="6"/>
        <v>236</v>
      </c>
      <c r="M19" s="157" t="str">
        <f t="shared" si="6"/>
        <v>45-37トップ</v>
      </c>
      <c r="N19" s="158"/>
      <c r="O19" s="129" t="e">
        <f>ROUND(SUM(N20:N22)/45*100,)&amp;"%"&amp;DEC2HEX(N20)&amp;DEC2HEX(N21)&amp;DEC2HEX(N22)&amp;SUM(N20:N22)</f>
        <v>#N/A</v>
      </c>
      <c r="P19" s="257" t="e">
        <f>TRUNC((O20+N20)*(O21+N21)^0.5*(O22+N22)^0.5*VLOOKUP(L21,$Y$84:$Z$163,2,0)^2/10,1)</f>
        <v>#N/A</v>
      </c>
      <c r="R19" s="4"/>
      <c r="S19" s="120"/>
      <c r="T19" s="258"/>
      <c r="U19" s="249" t="e">
        <f>VLOOKUP(R17,$S$84:$V$892,3,0)</f>
        <v>#N/A</v>
      </c>
      <c r="V19" s="264" t="e">
        <f>TRUNC((U19+T19)*VLOOKUP(R20,$Y$84:$Z$163,2,0),2)</f>
        <v>#N/A</v>
      </c>
      <c r="W19" s="4"/>
      <c r="X19" s="120"/>
      <c r="Y19" s="258"/>
      <c r="Z19" s="249" t="e">
        <f>VLOOKUP(W17,$S$84:$V$892,3,0)</f>
        <v>#N/A</v>
      </c>
      <c r="AA19" s="264" t="e">
        <f>TRUNC((Z19+Y19)*VLOOKUP(W20,$Y$84:$Z$163,2,0),2)</f>
        <v>#N/A</v>
      </c>
      <c r="AB19" s="4"/>
      <c r="AC19" s="120"/>
      <c r="AD19" s="258"/>
      <c r="AE19" s="249" t="e">
        <f>VLOOKUP(AB17,$S$84:$V$892,3,0)</f>
        <v>#N/A</v>
      </c>
      <c r="AF19" s="264" t="e">
        <f>TRUNC((AE19+AD19)*VLOOKUP(AB20,$Y$84:$Z$163,2,0),2)</f>
        <v>#N/A</v>
      </c>
    </row>
    <row r="20" spans="1:33" x14ac:dyDescent="0.15">
      <c r="A20" s="72">
        <v>18</v>
      </c>
      <c r="B20" s="142" t="s">
        <v>47</v>
      </c>
      <c r="D20" s="14"/>
      <c r="E20" s="19">
        <f t="shared" si="5"/>
        <v>48</v>
      </c>
      <c r="F20" s="125" t="str">
        <f>IF(F15=0,"",F15)</f>
        <v/>
      </c>
      <c r="G20" s="258" t="e">
        <f>F47</f>
        <v>#N/A</v>
      </c>
      <c r="H20" s="249">
        <f>VLOOKUP(E18,$S$84:$V$892,3,0)</f>
        <v>85</v>
      </c>
      <c r="I20" s="250" t="e">
        <f>TRUNC((H20+G20)*VLOOKUP(E21,$Y$84:$Z$163,2,0),2)</f>
        <v>#N/A</v>
      </c>
      <c r="J20" s="107"/>
      <c r="K20" s="14"/>
      <c r="L20" s="19">
        <f t="shared" si="6"/>
        <v>48</v>
      </c>
      <c r="M20" s="125" t="str">
        <f>IF(M15=0,"",M15)</f>
        <v/>
      </c>
      <c r="N20" s="258" t="e">
        <f>M47</f>
        <v>#N/A</v>
      </c>
      <c r="O20" s="249">
        <f>VLOOKUP(L18,$S$84:$V$892,3,0)</f>
        <v>85</v>
      </c>
      <c r="P20" s="250" t="e">
        <f>TRUNC((O20+N20)*VLOOKUP(L21,$Y$84:$Z$163,2,0),2)</f>
        <v>#N/A</v>
      </c>
      <c r="R20" s="5"/>
      <c r="S20" s="122"/>
      <c r="T20" s="259"/>
      <c r="U20" s="251" t="e">
        <f>VLOOKUP(R17,$S$84:$V$892,4,0)</f>
        <v>#N/A</v>
      </c>
      <c r="V20" s="265" t="e">
        <f>TRUNC((U20+T20)*VLOOKUP(R20,$Y$84:$Z$163,2,0),2)</f>
        <v>#N/A</v>
      </c>
      <c r="W20" s="5"/>
      <c r="X20" s="122"/>
      <c r="Y20" s="259"/>
      <c r="Z20" s="251" t="e">
        <f>VLOOKUP(W17,$S$84:$V$892,4,0)</f>
        <v>#N/A</v>
      </c>
      <c r="AA20" s="265" t="e">
        <f>TRUNC((Z20+Y20)*VLOOKUP(W20,$Y$84:$Z$163,2,0),2)</f>
        <v>#N/A</v>
      </c>
      <c r="AB20" s="5"/>
      <c r="AC20" s="122"/>
      <c r="AD20" s="259"/>
      <c r="AE20" s="251" t="e">
        <f>VLOOKUP(AB17,$S$84:$V$892,4,0)</f>
        <v>#N/A</v>
      </c>
      <c r="AF20" s="265" t="e">
        <f>TRUNC((AE20+AD20)*VLOOKUP(AB20,$Y$84:$Z$163,2,0),2)</f>
        <v>#N/A</v>
      </c>
    </row>
    <row r="21" spans="1:33" x14ac:dyDescent="0.15">
      <c r="A21" s="71">
        <v>19</v>
      </c>
      <c r="B21" s="141" t="s">
        <v>49</v>
      </c>
      <c r="D21" s="14"/>
      <c r="E21" s="20">
        <f t="shared" si="5"/>
        <v>15</v>
      </c>
      <c r="F21" s="126" t="str">
        <f t="shared" ref="F21:F22" si="7">IF(F16=0,"",F16)</f>
        <v>14-13素晴しい</v>
      </c>
      <c r="G21" s="259" t="e">
        <f>G47</f>
        <v>#N/A</v>
      </c>
      <c r="H21" s="251">
        <f>VLOOKUP(E18,$S$84:$V$892,4,0)</f>
        <v>76</v>
      </c>
      <c r="I21" s="252" t="e">
        <f>TRUNC((H21+G21)*VLOOKUP(E21,$Y$84:$Z$163,2,0),2)</f>
        <v>#N/A</v>
      </c>
      <c r="J21" s="107"/>
      <c r="K21" s="14"/>
      <c r="L21" s="20">
        <f t="shared" si="6"/>
        <v>16</v>
      </c>
      <c r="M21" s="126" t="str">
        <f t="shared" ref="M21:M22" si="8">IF(M16=0,"",M16)</f>
        <v>14-13素晴しい</v>
      </c>
      <c r="N21" s="259" t="e">
        <f>N47</f>
        <v>#N/A</v>
      </c>
      <c r="O21" s="251">
        <f>VLOOKUP(L18,$S$84:$V$892,4,0)</f>
        <v>76</v>
      </c>
      <c r="P21" s="252" t="e">
        <f>TRUNC((O21+N21)*VLOOKUP(L21,$Y$84:$Z$163,2,0),2)</f>
        <v>#N/A</v>
      </c>
      <c r="R21" s="7"/>
      <c r="S21" s="123"/>
      <c r="T21" s="260"/>
      <c r="U21" s="253" t="e">
        <f>VLOOKUP(R17,$S$84:$V$892,2,0)</f>
        <v>#N/A</v>
      </c>
      <c r="V21" s="269" t="e">
        <f>TRUNC((U21+T21)*VLOOKUP(R20,$Y$84:$Z$163,2,0),2)</f>
        <v>#N/A</v>
      </c>
      <c r="W21" s="7"/>
      <c r="X21" s="123"/>
      <c r="Y21" s="260"/>
      <c r="Z21" s="253" t="e">
        <f>VLOOKUP(W17,$S$84:$V$892,2,0)</f>
        <v>#N/A</v>
      </c>
      <c r="AA21" s="269" t="e">
        <f>TRUNC((Z21+Y21)*VLOOKUP(W20,$Y$84:$Z$163,2,0),2)</f>
        <v>#N/A</v>
      </c>
      <c r="AB21" s="7"/>
      <c r="AC21" s="123"/>
      <c r="AD21" s="260"/>
      <c r="AE21" s="253" t="e">
        <f>VLOOKUP(AB17,$S$84:$V$892,2,0)</f>
        <v>#N/A</v>
      </c>
      <c r="AF21" s="269" t="e">
        <f>TRUNC((AE21+AD21)*VLOOKUP(AB20,$Y$84:$Z$163,2,0),2)</f>
        <v>#N/A</v>
      </c>
    </row>
    <row r="22" spans="1:33" x14ac:dyDescent="0.15">
      <c r="A22" s="72">
        <v>20</v>
      </c>
      <c r="B22" s="142" t="s">
        <v>51</v>
      </c>
      <c r="D22" s="14"/>
      <c r="E22" s="22"/>
      <c r="F22" s="128" t="str">
        <f t="shared" si="7"/>
        <v>14-13素晴しい</v>
      </c>
      <c r="G22" s="260" t="e">
        <f>H47</f>
        <v>#N/A</v>
      </c>
      <c r="H22" s="253">
        <f>VLOOKUP(E18,$S$84:$V$892,2,0)</f>
        <v>80</v>
      </c>
      <c r="I22" s="254" t="e">
        <f>TRUNC((H22+G22)*VLOOKUP(E21,$Y$84:$Z$163,2,0),2)</f>
        <v>#N/A</v>
      </c>
      <c r="J22" s="107"/>
      <c r="K22" s="14"/>
      <c r="L22" s="22"/>
      <c r="M22" s="128" t="str">
        <f t="shared" si="8"/>
        <v>14-13素晴しい</v>
      </c>
      <c r="N22" s="260" t="e">
        <f>O47</f>
        <v>#N/A</v>
      </c>
      <c r="O22" s="253">
        <f>VLOOKUP(L18,$S$84:$V$892,2,0)</f>
        <v>80</v>
      </c>
      <c r="P22" s="254" t="e">
        <f>TRUNC((O22+N22)*VLOOKUP(L21,$Y$84:$Z$163,2,0),2)</f>
        <v>#N/A</v>
      </c>
      <c r="R22" s="2"/>
      <c r="S22" s="6"/>
      <c r="T22" s="17">
        <v>40</v>
      </c>
      <c r="U22" s="11" t="e">
        <f>(VLOOKUP(R25,$Y$84:$AD$163,5,0)-VLOOKUP(T22,$Y$84:$AD$163,5,0))/1000&amp;"k"&amp;VLOOKUP(R25,$Y$84:$AD$163,6,0)-VLOOKUP(T22,$Y$84:$AD$163,6,0)&amp;"ｺ"&amp;TRUNC((U24+T24)*(U25+T25)^0.5*(U26+T26)^0.5*VLOOKUP(T22,$Y$84:$Z$163,2,0)^2/10)&amp;"/"&amp;TRUNC((U24+T24)*(U25+T25)^0.5*(U26+T26)^0.5*VLOOKUP($W$83,$Y$84:$Z$163,2,0)^2/10)&amp;":"&amp;VLOOKUP(R22,$S$84:$W$892,5,0)</f>
        <v>#N/A</v>
      </c>
      <c r="V22" s="139"/>
      <c r="W22" s="2"/>
      <c r="X22" s="6"/>
      <c r="Y22" s="17">
        <v>40</v>
      </c>
      <c r="Z22" s="11" t="e">
        <f>(VLOOKUP(W25,$Y$84:$AD$163,5,0)-VLOOKUP(Y22,$Y$84:$AD$163,5,0))/1000&amp;"k"&amp;VLOOKUP(W25,$Y$84:$AD$163,6,0)-VLOOKUP(Y22,$Y$84:$AD$163,6,0)&amp;"ｺ"&amp;TRUNC((Z24+Y24)*(Z25+Y25)^0.5*(Z26+Y26)^0.5*VLOOKUP(Y22,$Y$84:$Z$163,2,0)^2/10)&amp;"/"&amp;TRUNC((Z24+Y24)*(Z25+Y25)^0.5*(Z26+Y26)^0.5*VLOOKUP($W$83,$Y$84:$Z$163,2,0)^2/10)&amp;":"&amp;VLOOKUP(W22,$S$84:$W$892,5,0)</f>
        <v>#N/A</v>
      </c>
      <c r="AA22" s="139"/>
      <c r="AB22" s="2"/>
      <c r="AC22" s="6"/>
      <c r="AD22" s="17">
        <v>40</v>
      </c>
      <c r="AE22" s="11" t="e">
        <f>(VLOOKUP(AB25,$Y$84:$AD$163,5,0)-VLOOKUP(AD22,$Y$84:$AD$163,5,0))/1000&amp;"k"&amp;VLOOKUP(AB25,$Y$84:$AD$163,6,0)-VLOOKUP(AD22,$Y$84:$AD$163,6,0)&amp;"ｺ"&amp;TRUNC((AE24+AD24)*(AE25+AD25)^0.5*(AE26+AD26)^0.5*VLOOKUP(AD22,$Y$84:$Z$163,2,0)^2/10)&amp;"/"&amp;TRUNC((AE24+AD24)*(AE25+AD25)^0.5*(AE26+AD26)^0.5*VLOOKUP($W$83,$Y$84:$Z$163,2,0)^2/10)&amp;":"&amp;VLOOKUP(AB22,$S$84:$W$892,5,0)</f>
        <v>#N/A</v>
      </c>
      <c r="AF22" s="139"/>
    </row>
    <row r="23" spans="1:33" x14ac:dyDescent="0.15">
      <c r="A23" s="94">
        <v>21</v>
      </c>
      <c r="B23" s="143" t="s">
        <v>53</v>
      </c>
      <c r="D23" s="14">
        <f>D48</f>
        <v>4</v>
      </c>
      <c r="E23" s="23" t="str">
        <f t="shared" ref="E23:F26" si="9">E18</f>
        <v>ポッポ</v>
      </c>
      <c r="F23" s="6"/>
      <c r="G23" s="17">
        <v>40</v>
      </c>
      <c r="H23" s="24" t="e">
        <f>(VLOOKUP(E26,$Y$84:$AD$163,5,0)-VLOOKUP(G23,$Y$84:$AD$163,5,0))/1000&amp;"k"&amp;VLOOKUP(E26,$Y$84:$AD$163,6,0)-VLOOKUP(G23,$Y$84:$AD$163,6,0)&amp;"ｺ"&amp;TRUNC((H25+G25)*(H26+G26)^0.5*(H27+G27)^0.5*VLOOKUP(G23,$Y$84:$Z$163,2,0)^2/10)&amp;"/"&amp;TRUNC((H25+G25)*(H26+G26)^0.5*(H27+G27)^0.5*VLOOKUP($W$83,$Y$84:$Z$163,2,0)^2/10)&amp;":"&amp;VLOOKUP(E23,$S$84:$W$892,5,0)</f>
        <v>#N/A</v>
      </c>
      <c r="I23" s="152"/>
      <c r="J23" s="107"/>
      <c r="K23" s="14">
        <f>K48</f>
        <v>4</v>
      </c>
      <c r="L23" s="23" t="str">
        <f t="shared" ref="L23:M26" si="10">L18</f>
        <v>ポッポ</v>
      </c>
      <c r="M23" s="6"/>
      <c r="N23" s="17">
        <v>40</v>
      </c>
      <c r="O23" s="24" t="e">
        <f>(VLOOKUP(L26,$Y$84:$AD$163,5,0)-VLOOKUP(N23,$Y$84:$AD$163,5,0))/1000&amp;"k"&amp;VLOOKUP(L26,$Y$84:$AD$163,6,0)-VLOOKUP(N23,$Y$84:$AD$163,6,0)&amp;"ｺ"&amp;TRUNC((O25+N25)*(O26+N26)^0.5*(O27+N27)^0.5*VLOOKUP(N23,$Y$84:$Z$163,2,0)^2/10)&amp;"/"&amp;TRUNC((O25+N25)*(O26+N26)^0.5*(O27+N27)^0.5*VLOOKUP($W$83,$Y$84:$Z$163,2,0)^2/10)&amp;":"&amp;VLOOKUP(L23,$S$84:$W$892,5,0)</f>
        <v>#N/A</v>
      </c>
      <c r="P23" s="152"/>
      <c r="R23" s="3"/>
      <c r="S23" s="121"/>
      <c r="T23" s="158"/>
      <c r="U23" s="130" t="str">
        <f>ROUND(SUM(T24:T26)/45*100,)&amp;"%"&amp;DEC2HEX(T24)&amp;DEC2HEX(T25)&amp;DEC2HEX(T26)&amp;SUM(T24:T26)</f>
        <v>0%0000</v>
      </c>
      <c r="V23" s="268" t="e">
        <f>TRUNC((U24+T24)*(U25+T25)^0.5*(U26+T26)^0.5*VLOOKUP(R25,$Y$84:$Z$163,2,0)^2/10,1)</f>
        <v>#N/A</v>
      </c>
      <c r="W23" s="3"/>
      <c r="X23" s="121"/>
      <c r="Y23" s="158"/>
      <c r="Z23" s="130" t="str">
        <f>ROUND(SUM(Y24:Y26)/45*100,)&amp;"%"&amp;DEC2HEX(Y24)&amp;DEC2HEX(Y25)&amp;DEC2HEX(Y26)&amp;SUM(Y24:Y26)</f>
        <v>0%0000</v>
      </c>
      <c r="AA23" s="268" t="e">
        <f>TRUNC((Z24+Y24)*(Z25+Y25)^0.5*(Z26+Y26)^0.5*VLOOKUP(W25,$Y$84:$Z$163,2,0)^2/10,1)</f>
        <v>#N/A</v>
      </c>
      <c r="AB23" s="3"/>
      <c r="AC23" s="121"/>
      <c r="AD23" s="158"/>
      <c r="AE23" s="130" t="str">
        <f>ROUND(SUM(AD24:AD26)/45*100,)&amp;"%"&amp;DEC2HEX(AD24)&amp;DEC2HEX(AD25)&amp;DEC2HEX(AD26)&amp;SUM(AD24:AD26)</f>
        <v>0%0000</v>
      </c>
      <c r="AF23" s="268" t="e">
        <f>TRUNC((AE24+AD24)*(AE25+AD25)^0.5*(AE26+AD26)^0.5*VLOOKUP(AB25,$Y$84:$Z$163,2,0)^2/10,1)</f>
        <v>#N/A</v>
      </c>
    </row>
    <row r="24" spans="1:33" x14ac:dyDescent="0.15">
      <c r="A24" s="95">
        <v>22</v>
      </c>
      <c r="B24" s="144" t="s">
        <v>56</v>
      </c>
      <c r="D24" s="14"/>
      <c r="E24" s="18">
        <f t="shared" si="9"/>
        <v>236</v>
      </c>
      <c r="F24" s="157" t="str">
        <f t="shared" si="9"/>
        <v>45-37トップ</v>
      </c>
      <c r="G24" s="158"/>
      <c r="H24" s="129" t="e">
        <f>ROUND(SUM(G25:G27)/45*100,)&amp;"%"&amp;DEC2HEX(G25)&amp;DEC2HEX(G26)&amp;DEC2HEX(G27)&amp;SUM(G25:G27)</f>
        <v>#N/A</v>
      </c>
      <c r="I24" s="257" t="e">
        <f>TRUNC((H25+G25)*(H26+G26)^0.5*(H27+G27)^0.5*VLOOKUP(E26,$Y$84:$Z$163,2,0)^2/10,1)</f>
        <v>#N/A</v>
      </c>
      <c r="J24" s="107"/>
      <c r="K24" s="14"/>
      <c r="L24" s="18">
        <f t="shared" si="10"/>
        <v>236</v>
      </c>
      <c r="M24" s="157" t="str">
        <f t="shared" si="10"/>
        <v>45-37トップ</v>
      </c>
      <c r="N24" s="158"/>
      <c r="O24" s="129" t="e">
        <f>ROUND(SUM(N25:N27)/45*100,)&amp;"%"&amp;DEC2HEX(N25)&amp;DEC2HEX(N26)&amp;DEC2HEX(N27)&amp;SUM(N25:N27)</f>
        <v>#N/A</v>
      </c>
      <c r="P24" s="257" t="e">
        <f>TRUNC((O25+N25)*(O26+N26)^0.5*(O27+N27)^0.5*VLOOKUP(L26,$Y$84:$Z$163,2,0)^2/10,1)</f>
        <v>#N/A</v>
      </c>
      <c r="R24" s="4"/>
      <c r="S24" s="120"/>
      <c r="T24" s="258"/>
      <c r="U24" s="249" t="e">
        <f>VLOOKUP(R22,$S$84:$V$892,3,0)</f>
        <v>#N/A</v>
      </c>
      <c r="V24" s="264" t="e">
        <f>TRUNC((U24+T24)*VLOOKUP(R25,$Y$84:$Z$163,2,0),2)</f>
        <v>#N/A</v>
      </c>
      <c r="W24" s="4"/>
      <c r="X24" s="120"/>
      <c r="Y24" s="258"/>
      <c r="Z24" s="249" t="e">
        <f>VLOOKUP(W22,$S$84:$V$892,3,0)</f>
        <v>#N/A</v>
      </c>
      <c r="AA24" s="264" t="e">
        <f>TRUNC((Z24+Y24)*VLOOKUP(W25,$Y$84:$Z$163,2,0),2)</f>
        <v>#N/A</v>
      </c>
      <c r="AB24" s="4"/>
      <c r="AC24" s="120"/>
      <c r="AD24" s="258"/>
      <c r="AE24" s="249" t="e">
        <f>VLOOKUP(AB22,$S$84:$V$892,3,0)</f>
        <v>#N/A</v>
      </c>
      <c r="AF24" s="264" t="e">
        <f>TRUNC((AE24+AD24)*VLOOKUP(AB25,$Y$84:$Z$163,2,0),2)</f>
        <v>#N/A</v>
      </c>
    </row>
    <row r="25" spans="1:33" x14ac:dyDescent="0.15">
      <c r="A25" s="94">
        <v>23</v>
      </c>
      <c r="B25" s="143" t="s">
        <v>58</v>
      </c>
      <c r="D25" s="14"/>
      <c r="E25" s="19">
        <f t="shared" si="9"/>
        <v>48</v>
      </c>
      <c r="F25" s="125" t="str">
        <f>IF(F20=0,"",F20)</f>
        <v/>
      </c>
      <c r="G25" s="258" t="e">
        <f>F48</f>
        <v>#N/A</v>
      </c>
      <c r="H25" s="249">
        <f>VLOOKUP(E23,$S$84:$V$892,3,0)</f>
        <v>85</v>
      </c>
      <c r="I25" s="250" t="e">
        <f>TRUNC((H25+G25)*VLOOKUP(E26,$Y$84:$Z$163,2,0),2)</f>
        <v>#N/A</v>
      </c>
      <c r="J25" s="107"/>
      <c r="K25" s="14"/>
      <c r="L25" s="19">
        <f t="shared" si="10"/>
        <v>48</v>
      </c>
      <c r="M25" s="125" t="str">
        <f>IF(M20=0,"",M20)</f>
        <v/>
      </c>
      <c r="N25" s="258" t="e">
        <f>M48</f>
        <v>#N/A</v>
      </c>
      <c r="O25" s="249">
        <f>VLOOKUP(L23,$S$84:$V$892,3,0)</f>
        <v>85</v>
      </c>
      <c r="P25" s="250" t="e">
        <f>TRUNC((O25+N25)*VLOOKUP(L26,$Y$84:$Z$163,2,0),2)</f>
        <v>#N/A</v>
      </c>
      <c r="R25" s="5"/>
      <c r="S25" s="122"/>
      <c r="T25" s="259"/>
      <c r="U25" s="251" t="e">
        <f>VLOOKUP(R22,$S$84:$V$892,4,0)</f>
        <v>#N/A</v>
      </c>
      <c r="V25" s="265" t="e">
        <f>TRUNC((U25+T25)*VLOOKUP(R25,$Y$84:$Z$163,2,0),2)</f>
        <v>#N/A</v>
      </c>
      <c r="W25" s="5"/>
      <c r="X25" s="122"/>
      <c r="Y25" s="259"/>
      <c r="Z25" s="251" t="e">
        <f>VLOOKUP(W22,$S$84:$V$892,4,0)</f>
        <v>#N/A</v>
      </c>
      <c r="AA25" s="265" t="e">
        <f>TRUNC((Z25+Y25)*VLOOKUP(W25,$Y$84:$Z$163,2,0),2)</f>
        <v>#N/A</v>
      </c>
      <c r="AB25" s="5"/>
      <c r="AC25" s="122"/>
      <c r="AD25" s="259"/>
      <c r="AE25" s="251" t="e">
        <f>VLOOKUP(AB22,$S$84:$V$892,4,0)</f>
        <v>#N/A</v>
      </c>
      <c r="AF25" s="265" t="e">
        <f>TRUNC((AE25+AD25)*VLOOKUP(AB25,$Y$84:$Z$163,2,0),2)</f>
        <v>#N/A</v>
      </c>
    </row>
    <row r="26" spans="1:33" x14ac:dyDescent="0.15">
      <c r="A26" s="95">
        <v>24</v>
      </c>
      <c r="B26" s="144" t="s">
        <v>60</v>
      </c>
      <c r="D26" s="14"/>
      <c r="E26" s="20">
        <f t="shared" si="9"/>
        <v>15</v>
      </c>
      <c r="F26" s="126" t="str">
        <f t="shared" ref="F26:F27" si="11">IF(F21=0,"",F21)</f>
        <v>14-13素晴しい</v>
      </c>
      <c r="G26" s="259" t="e">
        <f>G48</f>
        <v>#N/A</v>
      </c>
      <c r="H26" s="251">
        <f>VLOOKUP(E23,$S$84:$V$892,4,0)</f>
        <v>76</v>
      </c>
      <c r="I26" s="252" t="e">
        <f>TRUNC((H26+G26)*VLOOKUP(E26,$Y$84:$Z$163,2,0),2)</f>
        <v>#N/A</v>
      </c>
      <c r="J26" s="107"/>
      <c r="K26" s="14"/>
      <c r="L26" s="20">
        <f t="shared" si="10"/>
        <v>16</v>
      </c>
      <c r="M26" s="126" t="str">
        <f t="shared" ref="M26:M27" si="12">IF(M21=0,"",M21)</f>
        <v>14-13素晴しい</v>
      </c>
      <c r="N26" s="259" t="e">
        <f>N48</f>
        <v>#N/A</v>
      </c>
      <c r="O26" s="251">
        <f>VLOOKUP(L23,$S$84:$V$892,4,0)</f>
        <v>76</v>
      </c>
      <c r="P26" s="252" t="e">
        <f>TRUNC((O26+N26)*VLOOKUP(L26,$Y$84:$Z$163,2,0),2)</f>
        <v>#N/A</v>
      </c>
      <c r="R26" s="7"/>
      <c r="S26" s="123"/>
      <c r="T26" s="260"/>
      <c r="U26" s="253" t="e">
        <f>VLOOKUP(R22,$S$84:$V$892,2,0)</f>
        <v>#N/A</v>
      </c>
      <c r="V26" s="269" t="e">
        <f>TRUNC((U26+T26)*VLOOKUP(R25,$Y$84:$Z$163,2,0),2)</f>
        <v>#N/A</v>
      </c>
      <c r="W26" s="7"/>
      <c r="X26" s="123"/>
      <c r="Y26" s="260"/>
      <c r="Z26" s="253" t="e">
        <f>VLOOKUP(W22,$S$84:$V$892,2,0)</f>
        <v>#N/A</v>
      </c>
      <c r="AA26" s="269" t="e">
        <f>TRUNC((Z26+Y26)*VLOOKUP(W25,$Y$84:$Z$163,2,0),2)</f>
        <v>#N/A</v>
      </c>
      <c r="AB26" s="7"/>
      <c r="AC26" s="123"/>
      <c r="AD26" s="260"/>
      <c r="AE26" s="253" t="e">
        <f>VLOOKUP(AB22,$S$84:$V$892,2,0)</f>
        <v>#N/A</v>
      </c>
      <c r="AF26" s="269" t="e">
        <f>TRUNC((AE26+AD26)*VLOOKUP(AB25,$Y$84:$Z$163,2,0),2)</f>
        <v>#N/A</v>
      </c>
    </row>
    <row r="27" spans="1:33" x14ac:dyDescent="0.15">
      <c r="A27" s="96">
        <v>25</v>
      </c>
      <c r="B27" s="145" t="s">
        <v>62</v>
      </c>
      <c r="D27" s="14"/>
      <c r="E27" s="22"/>
      <c r="F27" s="128" t="str">
        <f t="shared" si="11"/>
        <v>14-13素晴しい</v>
      </c>
      <c r="G27" s="260" t="e">
        <f>H48</f>
        <v>#N/A</v>
      </c>
      <c r="H27" s="253">
        <f>VLOOKUP(E23,$S$84:$V$892,2,0)</f>
        <v>80</v>
      </c>
      <c r="I27" s="254" t="e">
        <f>TRUNC((H27+G27)*VLOOKUP(E26,$Y$84:$Z$163,2,0),2)</f>
        <v>#N/A</v>
      </c>
      <c r="J27" s="107"/>
      <c r="K27" s="14"/>
      <c r="L27" s="22"/>
      <c r="M27" s="128" t="str">
        <f t="shared" si="12"/>
        <v>14-13素晴しい</v>
      </c>
      <c r="N27" s="260" t="e">
        <f>O48</f>
        <v>#N/A</v>
      </c>
      <c r="O27" s="253">
        <f>VLOOKUP(L23,$S$84:$V$892,2,0)</f>
        <v>80</v>
      </c>
      <c r="P27" s="254" t="e">
        <f>TRUNC((O27+N27)*VLOOKUP(L26,$Y$84:$Z$163,2,0),2)</f>
        <v>#N/A</v>
      </c>
      <c r="R27" s="2"/>
      <c r="S27" s="6"/>
      <c r="T27" s="17">
        <v>40</v>
      </c>
      <c r="U27" s="11" t="e">
        <f>(VLOOKUP(R30,$Y$84:$AD$163,5,0)-VLOOKUP(T27,$Y$84:$AD$163,5,0))/1000&amp;"k"&amp;VLOOKUP(R30,$Y$84:$AD$163,6,0)-VLOOKUP(T27,$Y$84:$AD$163,6,0)&amp;"ｺ"&amp;TRUNC((U29+T29)*(U30+T30)^0.5*(U31+T31)^0.5*VLOOKUP(T27,$Y$84:$Z$163,2,0)^2/10)&amp;"/"&amp;TRUNC((U29+T29)*(U30+T30)^0.5*(U31+T31)^0.5*VLOOKUP($W$83,$Y$84:$Z$163,2,0)^2/10)&amp;":"&amp;VLOOKUP(R27,$S$84:$W$892,5,0)</f>
        <v>#N/A</v>
      </c>
      <c r="V27" s="139"/>
      <c r="W27" s="2"/>
      <c r="X27" s="6"/>
      <c r="Y27" s="17">
        <v>40</v>
      </c>
      <c r="Z27" s="11" t="e">
        <f>(VLOOKUP(W30,$Y$84:$AD$163,5,0)-VLOOKUP(Y27,$Y$84:$AD$163,5,0))/1000&amp;"k"&amp;VLOOKUP(W30,$Y$84:$AD$163,6,0)-VLOOKUP(Y27,$Y$84:$AD$163,6,0)&amp;"ｺ"&amp;TRUNC((Z29+Y29)*(Z30+Y30)^0.5*(Z31+Y31)^0.5*VLOOKUP(Y27,$Y$84:$Z$163,2,0)^2/10)&amp;"/"&amp;TRUNC((Z29+Y29)*(Z30+Y30)^0.5*(Z31+Y31)^0.5*VLOOKUP($W$83,$Y$84:$Z$163,2,0)^2/10)&amp;":"&amp;VLOOKUP(W27,$S$84:$W$892,5,0)</f>
        <v>#N/A</v>
      </c>
      <c r="AA27" s="139"/>
      <c r="AB27" s="2"/>
      <c r="AC27" s="6"/>
      <c r="AD27" s="17">
        <v>40</v>
      </c>
      <c r="AE27" s="11" t="e">
        <f>(VLOOKUP(AB30,$Y$84:$AD$163,5,0)-VLOOKUP(AD27,$Y$84:$AD$163,5,0))/1000&amp;"k"&amp;VLOOKUP(AB30,$Y$84:$AD$163,6,0)-VLOOKUP(AD27,$Y$84:$AD$163,6,0)&amp;"ｺ"&amp;TRUNC((AE29+AD29)*(AE30+AD30)^0.5*(AE31+AD31)^0.5*VLOOKUP(AD27,$Y$84:$Z$163,2,0)^2/10)&amp;"/"&amp;TRUNC((AE29+AD29)*(AE30+AD30)^0.5*(AE31+AD31)^0.5*VLOOKUP($W$83,$Y$84:$Z$163,2,0)^2/10)&amp;":"&amp;VLOOKUP(AB27,$S$84:$W$892,5,0)</f>
        <v>#N/A</v>
      </c>
      <c r="AF27" s="139"/>
    </row>
    <row r="28" spans="1:33" x14ac:dyDescent="0.15">
      <c r="A28" s="96">
        <v>26</v>
      </c>
      <c r="B28" s="145" t="s">
        <v>63</v>
      </c>
      <c r="D28" s="14">
        <f>D49</f>
        <v>5</v>
      </c>
      <c r="E28" s="23" t="str">
        <f t="shared" ref="E28:F31" si="13">E23</f>
        <v>ポッポ</v>
      </c>
      <c r="F28" s="6"/>
      <c r="G28" s="17">
        <v>40</v>
      </c>
      <c r="H28" s="24" t="e">
        <f>(VLOOKUP(E31,$Y$84:$AD$163,5,0)-VLOOKUP(G28,$Y$84:$AD$163,5,0))/1000&amp;"k"&amp;VLOOKUP(E31,$Y$84:$AD$163,6,0)-VLOOKUP(G28,$Y$84:$AD$163,6,0)&amp;"ｺ"&amp;TRUNC((H30+G30)*(H31+G31)^0.5*(H32+G32)^0.5*VLOOKUP(G28,$Y$84:$Z$163,2,0)^2/10)&amp;"/"&amp;TRUNC((H30+G30)*(H31+G31)^0.5*(H32+G32)^0.5*VLOOKUP($W$83,$Y$84:$Z$163,2,0)^2/10)&amp;":"&amp;VLOOKUP(E28,$S$84:$W$892,5,0)</f>
        <v>#N/A</v>
      </c>
      <c r="I28" s="152"/>
      <c r="J28" s="107"/>
      <c r="K28" s="14">
        <f>K49</f>
        <v>5</v>
      </c>
      <c r="L28" s="23" t="str">
        <f t="shared" ref="L28:M31" si="14">L23</f>
        <v>ポッポ</v>
      </c>
      <c r="M28" s="6"/>
      <c r="N28" s="17">
        <v>40</v>
      </c>
      <c r="O28" s="24" t="e">
        <f>(VLOOKUP(L31,$Y$84:$AD$163,5,0)-VLOOKUP(N28,$Y$84:$AD$163,5,0))/1000&amp;"k"&amp;VLOOKUP(L31,$Y$84:$AD$163,6,0)-VLOOKUP(N28,$Y$84:$AD$163,6,0)&amp;"ｺ"&amp;TRUNC((O30+N30)*(O31+N31)^0.5*(O32+N32)^0.5*VLOOKUP(N28,$Y$84:$Z$163,2,0)^2/10)&amp;"/"&amp;TRUNC((O30+N30)*(O31+N31)^0.5*(O32+N32)^0.5*VLOOKUP($W$83,$Y$84:$Z$163,2,0)^2/10)&amp;":"&amp;VLOOKUP(L28,$S$84:$W$892,5,0)</f>
        <v>#N/A</v>
      </c>
      <c r="P28" s="152"/>
      <c r="R28" s="3"/>
      <c r="S28" s="121"/>
      <c r="T28" s="158"/>
      <c r="U28" s="130" t="str">
        <f>ROUND(SUM(T29:T31)/45*100,)&amp;"%"&amp;DEC2HEX(T29)&amp;DEC2HEX(T30)&amp;DEC2HEX(T31)&amp;SUM(T29:T31)</f>
        <v>0%0000</v>
      </c>
      <c r="V28" s="268" t="e">
        <f>TRUNC((U29+T29)*(U30+T30)^0.5*(U31+T31)^0.5*VLOOKUP(R30,$Y$84:$Z$163,2,0)^2/10,1)</f>
        <v>#N/A</v>
      </c>
      <c r="W28" s="3"/>
      <c r="X28" s="121"/>
      <c r="Y28" s="158"/>
      <c r="Z28" s="130" t="str">
        <f>ROUND(SUM(Y29:Y31)/45*100,)&amp;"%"&amp;DEC2HEX(Y29)&amp;DEC2HEX(Y30)&amp;DEC2HEX(Y31)&amp;SUM(Y29:Y31)</f>
        <v>0%0000</v>
      </c>
      <c r="AA28" s="268" t="e">
        <f>TRUNC((Z29+Y29)*(Z30+Y30)^0.5*(Z31+Y31)^0.5*VLOOKUP(W30,$Y$84:$Z$163,2,0)^2/10,1)</f>
        <v>#N/A</v>
      </c>
      <c r="AB28" s="3"/>
      <c r="AC28" s="121"/>
      <c r="AD28" s="158"/>
      <c r="AE28" s="130" t="str">
        <f>ROUND(SUM(AD29:AD31)/45*100,)&amp;"%"&amp;DEC2HEX(AD29)&amp;DEC2HEX(AD30)&amp;DEC2HEX(AD31)&amp;SUM(AD29:AD31)</f>
        <v>0%0000</v>
      </c>
      <c r="AF28" s="268" t="e">
        <f>TRUNC((AE29+AD29)*(AE30+AD30)^0.5*(AE31+AD31)^0.5*VLOOKUP(AB30,$Y$84:$Z$163,2,0)^2/10,1)</f>
        <v>#N/A</v>
      </c>
    </row>
    <row r="29" spans="1:33" x14ac:dyDescent="0.15">
      <c r="A29" s="94">
        <v>27</v>
      </c>
      <c r="B29" s="143" t="s">
        <v>65</v>
      </c>
      <c r="D29" s="14"/>
      <c r="E29" s="18">
        <f t="shared" si="13"/>
        <v>236</v>
      </c>
      <c r="F29" s="157" t="str">
        <f t="shared" si="13"/>
        <v>45-37トップ</v>
      </c>
      <c r="G29" s="158"/>
      <c r="H29" s="129" t="e">
        <f>ROUND(SUM(G30:G32)/45*100,)&amp;"%"&amp;DEC2HEX(G30)&amp;DEC2HEX(G31)&amp;DEC2HEX(G32)&amp;SUM(G30:G32)</f>
        <v>#N/A</v>
      </c>
      <c r="I29" s="257" t="e">
        <f>TRUNC((H30+G30)*(H31+G31)^0.5*(H32+G32)^0.5*VLOOKUP(E31,$Y$84:$Z$163,2,0)^2/10,1)</f>
        <v>#N/A</v>
      </c>
      <c r="J29" s="107"/>
      <c r="K29" s="14"/>
      <c r="L29" s="18">
        <f t="shared" si="14"/>
        <v>236</v>
      </c>
      <c r="M29" s="157" t="str">
        <f t="shared" si="14"/>
        <v>45-37トップ</v>
      </c>
      <c r="N29" s="158"/>
      <c r="O29" s="129" t="e">
        <f>ROUND(SUM(N30:N32)/45*100,)&amp;"%"&amp;DEC2HEX(N30)&amp;DEC2HEX(N31)&amp;DEC2HEX(N32)&amp;SUM(N30:N32)</f>
        <v>#N/A</v>
      </c>
      <c r="P29" s="257" t="e">
        <f>TRUNC((O30+N30)*(O31+N31)^0.5*(O32+N32)^0.5*VLOOKUP(L31,$Y$84:$Z$163,2,0)^2/10,1)</f>
        <v>#N/A</v>
      </c>
      <c r="R29" s="4"/>
      <c r="S29" s="120"/>
      <c r="T29" s="258"/>
      <c r="U29" s="249" t="e">
        <f>VLOOKUP(R27,$S$84:$V$892,3,0)</f>
        <v>#N/A</v>
      </c>
      <c r="V29" s="264" t="e">
        <f>TRUNC((U29+T29)*VLOOKUP(R30,$Y$84:$Z$163,2,0),2)</f>
        <v>#N/A</v>
      </c>
      <c r="W29" s="4"/>
      <c r="X29" s="120"/>
      <c r="Y29" s="258"/>
      <c r="Z29" s="249" t="e">
        <f>VLOOKUP(W27,$S$84:$V$892,3,0)</f>
        <v>#N/A</v>
      </c>
      <c r="AA29" s="264" t="e">
        <f>TRUNC((Z29+Y29)*VLOOKUP(W30,$Y$84:$Z$163,2,0),2)</f>
        <v>#N/A</v>
      </c>
      <c r="AB29" s="4"/>
      <c r="AC29" s="120"/>
      <c r="AD29" s="258"/>
      <c r="AE29" s="249" t="e">
        <f>VLOOKUP(AB27,$S$84:$V$892,3,0)</f>
        <v>#N/A</v>
      </c>
      <c r="AF29" s="264" t="e">
        <f>TRUNC((AE29+AD29)*VLOOKUP(AB30,$Y$84:$Z$163,2,0),2)</f>
        <v>#N/A</v>
      </c>
    </row>
    <row r="30" spans="1:33" x14ac:dyDescent="0.15">
      <c r="A30" s="95">
        <v>28</v>
      </c>
      <c r="B30" s="144" t="s">
        <v>67</v>
      </c>
      <c r="D30" s="14"/>
      <c r="E30" s="19">
        <f t="shared" si="13"/>
        <v>48</v>
      </c>
      <c r="F30" s="125" t="str">
        <f>IF(F25=0,"",F25)</f>
        <v/>
      </c>
      <c r="G30" s="258" t="e">
        <f>F49</f>
        <v>#N/A</v>
      </c>
      <c r="H30" s="249">
        <f>VLOOKUP(E28,$S$84:$V$892,3,0)</f>
        <v>85</v>
      </c>
      <c r="I30" s="250" t="e">
        <f>TRUNC((H30+G30)*VLOOKUP(E31,$Y$84:$Z$163,2,0),2)</f>
        <v>#N/A</v>
      </c>
      <c r="J30" s="107"/>
      <c r="K30" s="14"/>
      <c r="L30" s="19">
        <f t="shared" si="14"/>
        <v>48</v>
      </c>
      <c r="M30" s="125" t="str">
        <f>IF(M25=0,"",M25)</f>
        <v/>
      </c>
      <c r="N30" s="258" t="e">
        <f>M49</f>
        <v>#N/A</v>
      </c>
      <c r="O30" s="249">
        <f>VLOOKUP(L28,$S$84:$V$892,3,0)</f>
        <v>85</v>
      </c>
      <c r="P30" s="250" t="e">
        <f>TRUNC((O30+N30)*VLOOKUP(L31,$Y$84:$Z$163,2,0),2)</f>
        <v>#N/A</v>
      </c>
      <c r="R30" s="5"/>
      <c r="S30" s="122"/>
      <c r="T30" s="259"/>
      <c r="U30" s="251" t="e">
        <f>VLOOKUP(R27,$S$84:$V$892,4,0)</f>
        <v>#N/A</v>
      </c>
      <c r="V30" s="265" t="e">
        <f>TRUNC((U30+T30)*VLOOKUP(R30,$Y$84:$Z$163,2,0),2)</f>
        <v>#N/A</v>
      </c>
      <c r="W30" s="5"/>
      <c r="X30" s="122"/>
      <c r="Y30" s="259"/>
      <c r="Z30" s="251" t="e">
        <f>VLOOKUP(W27,$S$84:$V$892,4,0)</f>
        <v>#N/A</v>
      </c>
      <c r="AA30" s="265" t="e">
        <f>TRUNC((Z30+Y30)*VLOOKUP(W30,$Y$84:$Z$163,2,0),2)</f>
        <v>#N/A</v>
      </c>
      <c r="AB30" s="5"/>
      <c r="AC30" s="122"/>
      <c r="AD30" s="259"/>
      <c r="AE30" s="251" t="e">
        <f>VLOOKUP(AB27,$S$84:$V$892,4,0)</f>
        <v>#N/A</v>
      </c>
      <c r="AF30" s="265" t="e">
        <f>TRUNC((AE30+AD30)*VLOOKUP(AB30,$Y$84:$Z$163,2,0),2)</f>
        <v>#N/A</v>
      </c>
    </row>
    <row r="31" spans="1:33" x14ac:dyDescent="0.15">
      <c r="A31" s="94">
        <v>29</v>
      </c>
      <c r="B31" s="143" t="s">
        <v>69</v>
      </c>
      <c r="D31" s="14"/>
      <c r="E31" s="20">
        <f t="shared" si="13"/>
        <v>15</v>
      </c>
      <c r="F31" s="126" t="str">
        <f t="shared" ref="F31:F32" si="15">IF(F26=0,"",F26)</f>
        <v>14-13素晴しい</v>
      </c>
      <c r="G31" s="259" t="e">
        <f>G49</f>
        <v>#N/A</v>
      </c>
      <c r="H31" s="251">
        <f>VLOOKUP(E28,$S$84:$V$892,4,0)</f>
        <v>76</v>
      </c>
      <c r="I31" s="252" t="e">
        <f>TRUNC((H31+G31)*VLOOKUP(E31,$Y$84:$Z$163,2,0),2)</f>
        <v>#N/A</v>
      </c>
      <c r="J31" s="107"/>
      <c r="K31" s="14"/>
      <c r="L31" s="20">
        <f t="shared" si="14"/>
        <v>16</v>
      </c>
      <c r="M31" s="126" t="str">
        <f t="shared" ref="M31:M32" si="16">IF(M26=0,"",M26)</f>
        <v>14-13素晴しい</v>
      </c>
      <c r="N31" s="259" t="e">
        <f>N49</f>
        <v>#N/A</v>
      </c>
      <c r="O31" s="251">
        <f>VLOOKUP(L28,$S$84:$V$892,4,0)</f>
        <v>76</v>
      </c>
      <c r="P31" s="252" t="e">
        <f>TRUNC((O31+N31)*VLOOKUP(L31,$Y$84:$Z$163,2,0),2)</f>
        <v>#N/A</v>
      </c>
      <c r="R31" s="7"/>
      <c r="S31" s="123"/>
      <c r="T31" s="260"/>
      <c r="U31" s="253" t="e">
        <f>VLOOKUP(R27,$S$84:$V$892,2,0)</f>
        <v>#N/A</v>
      </c>
      <c r="V31" s="269" t="e">
        <f>TRUNC((U31+T31)*VLOOKUP(R30,$Y$84:$Z$163,2,0),2)</f>
        <v>#N/A</v>
      </c>
      <c r="W31" s="7"/>
      <c r="X31" s="123"/>
      <c r="Y31" s="260"/>
      <c r="Z31" s="253" t="e">
        <f>VLOOKUP(W27,$S$84:$V$892,2,0)</f>
        <v>#N/A</v>
      </c>
      <c r="AA31" s="269" t="e">
        <f>TRUNC((Z31+Y31)*VLOOKUP(W30,$Y$84:$Z$163,2,0),2)</f>
        <v>#N/A</v>
      </c>
      <c r="AB31" s="7"/>
      <c r="AC31" s="123"/>
      <c r="AD31" s="260"/>
      <c r="AE31" s="253" t="e">
        <f>VLOOKUP(AB27,$S$84:$V$892,2,0)</f>
        <v>#N/A</v>
      </c>
      <c r="AF31" s="269" t="e">
        <f>TRUNC((AE31+AD31)*VLOOKUP(AB30,$Y$84:$Z$163,2,0),2)</f>
        <v>#N/A</v>
      </c>
    </row>
    <row r="32" spans="1:33" x14ac:dyDescent="0.15">
      <c r="A32" s="95">
        <v>30</v>
      </c>
      <c r="B32" s="144" t="s">
        <v>71</v>
      </c>
      <c r="D32" s="14"/>
      <c r="E32" s="22"/>
      <c r="F32" s="128" t="str">
        <f t="shared" si="15"/>
        <v>14-13素晴しい</v>
      </c>
      <c r="G32" s="260" t="e">
        <f>H49</f>
        <v>#N/A</v>
      </c>
      <c r="H32" s="253">
        <f>VLOOKUP(E28,$S$84:$V$892,2,0)</f>
        <v>80</v>
      </c>
      <c r="I32" s="254" t="e">
        <f>TRUNC((H32+G32)*VLOOKUP(E31,$Y$84:$Z$163,2,0),2)</f>
        <v>#N/A</v>
      </c>
      <c r="J32" s="107"/>
      <c r="K32" s="14"/>
      <c r="L32" s="22"/>
      <c r="M32" s="128" t="str">
        <f t="shared" si="16"/>
        <v>14-13素晴しい</v>
      </c>
      <c r="N32" s="260" t="e">
        <f>O49</f>
        <v>#N/A</v>
      </c>
      <c r="O32" s="253">
        <f>VLOOKUP(L28,$S$84:$V$892,2,0)</f>
        <v>80</v>
      </c>
      <c r="P32" s="254" t="e">
        <f>TRUNC((O32+N32)*VLOOKUP(L31,$Y$84:$Z$163,2,0),2)</f>
        <v>#N/A</v>
      </c>
      <c r="R32" s="2"/>
      <c r="S32" s="6"/>
      <c r="T32" s="17">
        <v>40</v>
      </c>
      <c r="U32" s="11" t="e">
        <f>(VLOOKUP(R35,$Y$84:$AD$163,5,0)-VLOOKUP(T32,$Y$84:$AD$163,5,0))/1000&amp;"k"&amp;VLOOKUP(R35,$Y$84:$AD$163,6,0)-VLOOKUP(T32,$Y$84:$AD$163,6,0)&amp;"ｺ"&amp;TRUNC((U34+T34)*(U35+T35)^0.5*(U36+T36)^0.5*VLOOKUP(T32,$Y$84:$Z$163,2,0)^2/10)&amp;"/"&amp;TRUNC((U34+T34)*(U35+T35)^0.5*(U36+T36)^0.5*VLOOKUP($W$83,$Y$84:$Z$163,2,0)^2/10)&amp;":"&amp;VLOOKUP(R32,$S$84:$W$892,5,0)</f>
        <v>#N/A</v>
      </c>
      <c r="V32" s="139"/>
      <c r="W32" s="2"/>
      <c r="X32" s="6"/>
      <c r="Y32" s="17">
        <v>40</v>
      </c>
      <c r="Z32" s="11" t="e">
        <f>(VLOOKUP(W35,$Y$84:$AD$163,5,0)-VLOOKUP(Y32,$Y$84:$AD$163,5,0))/1000&amp;"k"&amp;VLOOKUP(W35,$Y$84:$AD$163,6,0)-VLOOKUP(Y32,$Y$84:$AD$163,6,0)&amp;"ｺ"&amp;TRUNC((Z34+Y34)*(Z35+Y35)^0.5*(Z36+Y36)^0.5*VLOOKUP(Y32,$Y$84:$Z$163,2,0)^2/10)&amp;"/"&amp;TRUNC((Z34+Y34)*(Z35+Y35)^0.5*(Z36+Y36)^0.5*VLOOKUP($W$83,$Y$84:$Z$163,2,0)^2/10)&amp;":"&amp;VLOOKUP(W32,$S$84:$W$892,5,0)</f>
        <v>#N/A</v>
      </c>
      <c r="AA32" s="139"/>
      <c r="AB32" s="2"/>
      <c r="AC32" s="6"/>
      <c r="AD32" s="17">
        <v>40</v>
      </c>
      <c r="AE32" s="11" t="e">
        <f>(VLOOKUP(AB35,$Y$84:$AD$163,5,0)-VLOOKUP(AD32,$Y$84:$AD$163,5,0))/1000&amp;"k"&amp;VLOOKUP(AB35,$Y$84:$AD$163,6,0)-VLOOKUP(AD32,$Y$84:$AD$163,6,0)&amp;"ｺ"&amp;TRUNC((AE34+AD34)*(AE35+AD35)^0.5*(AE36+AD36)^0.5*VLOOKUP(AD32,$Y$84:$Z$163,2,0)^2/10)&amp;"/"&amp;TRUNC((AE34+AD34)*(AE35+AD35)^0.5*(AE36+AD36)^0.5*VLOOKUP($W$83,$Y$84:$Z$163,2,0)^2/10)&amp;":"&amp;VLOOKUP(AB32,$S$84:$W$892,5,0)</f>
        <v>#N/A</v>
      </c>
      <c r="AF32" s="139"/>
      <c r="AG32" s="10" t="s">
        <v>970</v>
      </c>
    </row>
    <row r="33" spans="1:33" x14ac:dyDescent="0.15">
      <c r="A33" s="81">
        <v>31</v>
      </c>
      <c r="B33" s="146" t="s">
        <v>73</v>
      </c>
      <c r="D33" s="14">
        <f>D50</f>
        <v>6</v>
      </c>
      <c r="E33" s="83" t="str">
        <f t="shared" ref="E33:F36" si="17">E28</f>
        <v>ポッポ</v>
      </c>
      <c r="F33" s="28"/>
      <c r="G33" s="29">
        <v>40</v>
      </c>
      <c r="H33" s="84" t="e">
        <f>(VLOOKUP(E36,$Y$84:$AD$163,5,0)-VLOOKUP(G33,$Y$84:$AD$163,5,0))/1000&amp;"k"&amp;VLOOKUP(E36,$Y$84:$AD$163,6,0)-VLOOKUP(G33,$Y$84:$AD$163,6,0)&amp;"ｺ"&amp;TRUNC((H35+G35)*(H36+G36)^0.5*(H37+G37)^0.5*VLOOKUP(G33,$Y$84:$Z$163,2,0)^2/10)&amp;"/"&amp;TRUNC((H35+G35)*(H36+G36)^0.5*(H37+G37)^0.5*VLOOKUP($W$83,$Y$84:$Z$163,2,0)^2/10)&amp;":"&amp;VLOOKUP(E33,$S$84:$W$892,5,0)</f>
        <v>#N/A</v>
      </c>
      <c r="I33" s="153"/>
      <c r="J33" s="107"/>
      <c r="K33" s="14">
        <f>K50</f>
        <v>6</v>
      </c>
      <c r="L33" s="83" t="str">
        <f t="shared" ref="L33:M36" si="18">L28</f>
        <v>ポッポ</v>
      </c>
      <c r="M33" s="28"/>
      <c r="N33" s="29">
        <v>40</v>
      </c>
      <c r="O33" s="84" t="e">
        <f>(VLOOKUP(L36,$Y$84:$AD$163,5,0)-VLOOKUP(N33,$Y$84:$AD$163,5,0))/1000&amp;"k"&amp;VLOOKUP(L36,$Y$84:$AD$163,6,0)-VLOOKUP(N33,$Y$84:$AD$163,6,0)&amp;"ｺ"&amp;TRUNC((O35+N35)*(O36+N36)^0.5*(O37+N37)^0.5*VLOOKUP(N33,$Y$84:$Z$163,2,0)^2/10)&amp;"/"&amp;TRUNC((O35+N35)*(O36+N36)^0.5*(O37+N37)^0.5*VLOOKUP($W$83,$Y$84:$Z$163,2,0)^2/10)&amp;":"&amp;VLOOKUP(L33,$S$84:$W$892,5,0)</f>
        <v>#N/A</v>
      </c>
      <c r="P33" s="153"/>
      <c r="R33" s="3"/>
      <c r="S33" s="121"/>
      <c r="T33" s="158"/>
      <c r="U33" s="130" t="str">
        <f>ROUND(SUM(T34:T36)/45*100,)&amp;"%"&amp;DEC2HEX(T34)&amp;DEC2HEX(T35)&amp;DEC2HEX(T36)&amp;SUM(T34:T36)</f>
        <v>0%0000</v>
      </c>
      <c r="V33" s="268" t="e">
        <f>TRUNC((U34+T34)*(U35+T35)^0.5*(U36+T36)^0.5*VLOOKUP(R35,$Y$84:$Z$163,2,0)^2/10,1)</f>
        <v>#N/A</v>
      </c>
      <c r="W33" s="3"/>
      <c r="X33" s="121"/>
      <c r="Y33" s="158"/>
      <c r="Z33" s="130" t="str">
        <f>ROUND(SUM(Y34:Y36)/45*100,)&amp;"%"&amp;DEC2HEX(Y34)&amp;DEC2HEX(Y35)&amp;DEC2HEX(Y36)&amp;SUM(Y34:Y36)</f>
        <v>0%0000</v>
      </c>
      <c r="AA33" s="268" t="e">
        <f>TRUNC((Z34+Y34)*(Z35+Y35)^0.5*(Z36+Y36)^0.5*VLOOKUP(W35,$Y$84:$Z$163,2,0)^2/10,1)</f>
        <v>#N/A</v>
      </c>
      <c r="AB33" s="3"/>
      <c r="AC33" s="121"/>
      <c r="AD33" s="158"/>
      <c r="AE33" s="130" t="str">
        <f>ROUND(SUM(AD34:AD36)/45*100,)&amp;"%"&amp;DEC2HEX(AD34)&amp;DEC2HEX(AD35)&amp;DEC2HEX(AD36)&amp;SUM(AD34:AD36)</f>
        <v>0%0000</v>
      </c>
      <c r="AF33" s="268" t="e">
        <f>TRUNC((AE34+AD34)*(AE35+AD35)^0.5*(AE36+AD36)^0.5*VLOOKUP(AB35,$Y$84:$Z$163,2,0)^2/10,1)</f>
        <v>#N/A</v>
      </c>
      <c r="AG33" s="10" t="s">
        <v>970</v>
      </c>
    </row>
    <row r="34" spans="1:33" x14ac:dyDescent="0.15">
      <c r="A34" s="82">
        <v>32</v>
      </c>
      <c r="B34" s="147" t="s">
        <v>76</v>
      </c>
      <c r="D34" s="14"/>
      <c r="E34" s="18">
        <f t="shared" si="17"/>
        <v>236</v>
      </c>
      <c r="F34" s="157" t="str">
        <f t="shared" si="17"/>
        <v>45-37トップ</v>
      </c>
      <c r="G34" s="158"/>
      <c r="H34" s="129" t="e">
        <f>ROUND(SUM(G35:G37)/45*100,)&amp;"%"&amp;DEC2HEX(G35)&amp;DEC2HEX(G36)&amp;DEC2HEX(G37)&amp;SUM(G35:G37)</f>
        <v>#N/A</v>
      </c>
      <c r="I34" s="257" t="e">
        <f>TRUNC((H35+G35)*(H36+G36)^0.5*(H37+G37)^0.5*VLOOKUP(E36,$Y$84:$Z$163,2,0)^2/10,1)</f>
        <v>#N/A</v>
      </c>
      <c r="J34" s="107"/>
      <c r="K34" s="14"/>
      <c r="L34" s="18">
        <f t="shared" si="18"/>
        <v>236</v>
      </c>
      <c r="M34" s="157" t="str">
        <f t="shared" si="18"/>
        <v>45-37トップ</v>
      </c>
      <c r="N34" s="158"/>
      <c r="O34" s="129" t="e">
        <f>ROUND(SUM(N35:N37)/45*100,)&amp;"%"&amp;DEC2HEX(N35)&amp;DEC2HEX(N36)&amp;DEC2HEX(N37)&amp;SUM(N35:N37)</f>
        <v>#N/A</v>
      </c>
      <c r="P34" s="257" t="e">
        <f>TRUNC((O35+N35)*(O36+N36)^0.5*(O37+N37)^0.5*VLOOKUP(L36,$Y$84:$Z$163,2,0)^2/10,1)</f>
        <v>#N/A</v>
      </c>
      <c r="R34" s="4"/>
      <c r="S34" s="120"/>
      <c r="T34" s="258"/>
      <c r="U34" s="249" t="e">
        <f>VLOOKUP(R32,$S$84:$V$892,3,0)</f>
        <v>#N/A</v>
      </c>
      <c r="V34" s="264" t="e">
        <f>TRUNC((U34+T34)*VLOOKUP(R35,$Y$84:$Z$163,2,0),2)</f>
        <v>#N/A</v>
      </c>
      <c r="W34" s="4"/>
      <c r="X34" s="120"/>
      <c r="Y34" s="258"/>
      <c r="Z34" s="249" t="e">
        <f>VLOOKUP(W32,$S$84:$V$892,3,0)</f>
        <v>#N/A</v>
      </c>
      <c r="AA34" s="264" t="e">
        <f>TRUNC((Z34+Y34)*VLOOKUP(W35,$Y$84:$Z$163,2,0),2)</f>
        <v>#N/A</v>
      </c>
      <c r="AB34" s="4"/>
      <c r="AC34" s="120"/>
      <c r="AD34" s="258"/>
      <c r="AE34" s="249" t="e">
        <f>VLOOKUP(AB32,$S$84:$V$892,3,0)</f>
        <v>#N/A</v>
      </c>
      <c r="AF34" s="264" t="e">
        <f>TRUNC((AE34+AD34)*VLOOKUP(AB35,$Y$84:$Z$163,2,0),2)</f>
        <v>#N/A</v>
      </c>
      <c r="AG34" s="10" t="s">
        <v>970</v>
      </c>
    </row>
    <row r="35" spans="1:33" x14ac:dyDescent="0.15">
      <c r="A35" s="81">
        <v>33</v>
      </c>
      <c r="B35" s="146" t="s">
        <v>78</v>
      </c>
      <c r="D35" s="14"/>
      <c r="E35" s="19">
        <f t="shared" si="17"/>
        <v>48</v>
      </c>
      <c r="F35" s="125" t="str">
        <f>IF(F30=0,"",F30)</f>
        <v/>
      </c>
      <c r="G35" s="258" t="e">
        <f>F50</f>
        <v>#N/A</v>
      </c>
      <c r="H35" s="249">
        <f>VLOOKUP(E33,$S$84:$V$892,3,0)</f>
        <v>85</v>
      </c>
      <c r="I35" s="250" t="e">
        <f>TRUNC((H35+G35)*VLOOKUP(E36,$Y$84:$Z$163,2,0),2)</f>
        <v>#N/A</v>
      </c>
      <c r="J35" s="107"/>
      <c r="K35" s="14"/>
      <c r="L35" s="19">
        <f t="shared" si="18"/>
        <v>48</v>
      </c>
      <c r="M35" s="125" t="str">
        <f>IF(M30=0,"",M30)</f>
        <v/>
      </c>
      <c r="N35" s="258" t="e">
        <f>M50</f>
        <v>#N/A</v>
      </c>
      <c r="O35" s="249">
        <f>VLOOKUP(L33,$S$84:$V$892,3,0)</f>
        <v>85</v>
      </c>
      <c r="P35" s="250" t="e">
        <f>TRUNC((O35+N35)*VLOOKUP(L36,$Y$84:$Z$163,2,0),2)</f>
        <v>#N/A</v>
      </c>
      <c r="R35" s="5"/>
      <c r="S35" s="122"/>
      <c r="T35" s="259"/>
      <c r="U35" s="251" t="e">
        <f>VLOOKUP(R32,$S$84:$V$892,4,0)</f>
        <v>#N/A</v>
      </c>
      <c r="V35" s="265" t="e">
        <f>TRUNC((U35+T35)*VLOOKUP(R35,$Y$84:$Z$163,2,0),2)</f>
        <v>#N/A</v>
      </c>
      <c r="W35" s="5"/>
      <c r="X35" s="122"/>
      <c r="Y35" s="259"/>
      <c r="Z35" s="251" t="e">
        <f>VLOOKUP(W32,$S$84:$V$892,4,0)</f>
        <v>#N/A</v>
      </c>
      <c r="AA35" s="265" t="e">
        <f>TRUNC((Z35+Y35)*VLOOKUP(W35,$Y$84:$Z$163,2,0),2)</f>
        <v>#N/A</v>
      </c>
      <c r="AB35" s="5"/>
      <c r="AC35" s="122"/>
      <c r="AD35" s="259"/>
      <c r="AE35" s="251" t="e">
        <f>VLOOKUP(AB32,$S$84:$V$892,4,0)</f>
        <v>#N/A</v>
      </c>
      <c r="AF35" s="265" t="e">
        <f>TRUNC((AE35+AD35)*VLOOKUP(AB35,$Y$84:$Z$163,2,0),2)</f>
        <v>#N/A</v>
      </c>
      <c r="AG35" s="10" t="s">
        <v>970</v>
      </c>
    </row>
    <row r="36" spans="1:33" x14ac:dyDescent="0.15">
      <c r="A36" s="82">
        <v>34</v>
      </c>
      <c r="B36" s="147" t="s">
        <v>80</v>
      </c>
      <c r="D36" s="14"/>
      <c r="E36" s="20">
        <f t="shared" si="17"/>
        <v>15</v>
      </c>
      <c r="F36" s="126" t="str">
        <f t="shared" ref="F36:F37" si="19">IF(F31=0,"",F31)</f>
        <v>14-13素晴しい</v>
      </c>
      <c r="G36" s="259" t="e">
        <f>G50</f>
        <v>#N/A</v>
      </c>
      <c r="H36" s="251">
        <f>VLOOKUP(E33,$S$84:$V$892,4,0)</f>
        <v>76</v>
      </c>
      <c r="I36" s="252" t="e">
        <f>TRUNC((H36+G36)*VLOOKUP(E36,$Y$84:$Z$163,2,0),2)</f>
        <v>#N/A</v>
      </c>
      <c r="J36" s="107"/>
      <c r="K36" s="14"/>
      <c r="L36" s="20">
        <f t="shared" si="18"/>
        <v>16</v>
      </c>
      <c r="M36" s="126" t="str">
        <f t="shared" ref="M36:M37" si="20">IF(M31=0,"",M31)</f>
        <v>14-13素晴しい</v>
      </c>
      <c r="N36" s="259" t="e">
        <f>N50</f>
        <v>#N/A</v>
      </c>
      <c r="O36" s="251">
        <f>VLOOKUP(L33,$S$84:$V$892,4,0)</f>
        <v>76</v>
      </c>
      <c r="P36" s="252" t="e">
        <f>TRUNC((O36+N36)*VLOOKUP(L36,$Y$84:$Z$163,2,0),2)</f>
        <v>#N/A</v>
      </c>
      <c r="R36" s="7"/>
      <c r="S36" s="123"/>
      <c r="T36" s="260"/>
      <c r="U36" s="253" t="e">
        <f>VLOOKUP(R32,$S$84:$V$892,2,0)</f>
        <v>#N/A</v>
      </c>
      <c r="V36" s="269" t="e">
        <f>TRUNC((U36+T36)*VLOOKUP(R35,$Y$84:$Z$163,2,0),2)</f>
        <v>#N/A</v>
      </c>
      <c r="W36" s="7"/>
      <c r="X36" s="123"/>
      <c r="Y36" s="260"/>
      <c r="Z36" s="253" t="e">
        <f>VLOOKUP(W32,$S$84:$V$892,2,0)</f>
        <v>#N/A</v>
      </c>
      <c r="AA36" s="269" t="e">
        <f>TRUNC((Z36+Y36)*VLOOKUP(W35,$Y$84:$Z$163,2,0),2)</f>
        <v>#N/A</v>
      </c>
      <c r="AB36" s="7"/>
      <c r="AC36" s="123"/>
      <c r="AD36" s="260"/>
      <c r="AE36" s="253" t="e">
        <f>VLOOKUP(AB32,$S$84:$V$892,2,0)</f>
        <v>#N/A</v>
      </c>
      <c r="AF36" s="269" t="e">
        <f>TRUNC((AE36+AD36)*VLOOKUP(AB35,$Y$84:$Z$163,2,0),2)</f>
        <v>#N/A</v>
      </c>
      <c r="AG36" s="10" t="s">
        <v>970</v>
      </c>
    </row>
    <row r="37" spans="1:33" x14ac:dyDescent="0.15">
      <c r="A37" s="81">
        <v>35</v>
      </c>
      <c r="B37" s="146" t="s">
        <v>82</v>
      </c>
      <c r="D37" s="14"/>
      <c r="E37" s="22"/>
      <c r="F37" s="128" t="str">
        <f t="shared" si="19"/>
        <v>14-13素晴しい</v>
      </c>
      <c r="G37" s="260" t="e">
        <f>H50</f>
        <v>#N/A</v>
      </c>
      <c r="H37" s="253">
        <f>VLOOKUP(E33,$S$84:$V$892,2,0)</f>
        <v>80</v>
      </c>
      <c r="I37" s="254" t="e">
        <f>TRUNC((H37+G37)*VLOOKUP(E36,$Y$84:$Z$163,2,0),2)</f>
        <v>#N/A</v>
      </c>
      <c r="J37" s="107"/>
      <c r="K37" s="14"/>
      <c r="L37" s="22"/>
      <c r="M37" s="128" t="str">
        <f t="shared" si="20"/>
        <v>14-13素晴しい</v>
      </c>
      <c r="N37" s="260" t="e">
        <f>O50</f>
        <v>#N/A</v>
      </c>
      <c r="O37" s="253">
        <f>VLOOKUP(L33,$S$84:$V$892,2,0)</f>
        <v>80</v>
      </c>
      <c r="P37" s="254" t="e">
        <f>TRUNC((O37+N37)*VLOOKUP(L36,$Y$84:$Z$163,2,0),2)</f>
        <v>#N/A</v>
      </c>
      <c r="R37" s="2"/>
      <c r="S37" s="6"/>
      <c r="T37" s="17">
        <v>40</v>
      </c>
      <c r="U37" s="11" t="e">
        <f>(VLOOKUP(R40,$Y$84:$AD$163,5,0)-VLOOKUP(T37,$Y$84:$AD$163,5,0))/1000&amp;"k"&amp;VLOOKUP(R40,$Y$84:$AD$163,6,0)-VLOOKUP(T37,$Y$84:$AD$163,6,0)&amp;"ｺ"&amp;TRUNC((U39+T39)*(U40+T40)^0.5*(U41+T41)^0.5*VLOOKUP(T37,$Y$84:$Z$163,2,0)^2/10)&amp;"/"&amp;TRUNC((U39+T39)*(U40+T40)^0.5*(U41+T41)^0.5*VLOOKUP($W$83,$Y$84:$Z$163,2,0)^2/10)&amp;":"&amp;VLOOKUP(R37,$S$84:$W$892,5,0)</f>
        <v>#N/A</v>
      </c>
      <c r="V37" s="139"/>
      <c r="W37" s="2"/>
      <c r="X37" s="6"/>
      <c r="Y37" s="17">
        <v>40</v>
      </c>
      <c r="Z37" s="11" t="e">
        <f>(VLOOKUP(W40,$Y$84:$AD$163,5,0)-VLOOKUP(Y37,$Y$84:$AD$163,5,0))/1000&amp;"k"&amp;VLOOKUP(W40,$Y$84:$AD$163,6,0)-VLOOKUP(Y37,$Y$84:$AD$163,6,0)&amp;"ｺ"&amp;TRUNC((Z39+Y39)*(Z40+Y40)^0.5*(Z41+Y41)^0.5*VLOOKUP(Y37,$Y$84:$Z$163,2,0)^2/10)&amp;"/"&amp;TRUNC((Z39+Y39)*(Z40+Y40)^0.5*(Z41+Y41)^0.5*VLOOKUP($W$83,$Y$84:$Z$163,2,0)^2/10)&amp;":"&amp;VLOOKUP(W37,$S$84:$W$892,5,0)</f>
        <v>#N/A</v>
      </c>
      <c r="AA37" s="139"/>
      <c r="AB37" s="2"/>
      <c r="AC37" s="6"/>
      <c r="AD37" s="17">
        <v>40</v>
      </c>
      <c r="AE37" s="11" t="e">
        <f>(VLOOKUP(AB40,$Y$84:$AD$163,5,0)-VLOOKUP(AD37,$Y$84:$AD$163,5,0))/1000&amp;"k"&amp;VLOOKUP(AB40,$Y$84:$AD$163,6,0)-VLOOKUP(AD37,$Y$84:$AD$163,6,0)&amp;"ｺ"&amp;TRUNC((AE39+AD39)*(AE40+AD40)^0.5*(AE41+AD41)^0.5*VLOOKUP(AD37,$Y$84:$Z$163,2,0)^2/10)&amp;"/"&amp;TRUNC((AE39+AD39)*(AE40+AD40)^0.5*(AE41+AD41)^0.5*VLOOKUP($W$83,$Y$84:$Z$163,2,0)^2/10)&amp;":"&amp;VLOOKUP(AB37,$S$84:$W$892,5,0)</f>
        <v>#N/A</v>
      </c>
      <c r="AF37" s="139"/>
      <c r="AG37" s="10" t="s">
        <v>970</v>
      </c>
    </row>
    <row r="38" spans="1:33" x14ac:dyDescent="0.15">
      <c r="A38" s="82">
        <v>36</v>
      </c>
      <c r="B38" s="147" t="s">
        <v>84</v>
      </c>
      <c r="D38" s="14">
        <f>D51</f>
        <v>7</v>
      </c>
      <c r="E38" s="23" t="str">
        <f t="shared" ref="E38:F41" si="21">E33</f>
        <v>ポッポ</v>
      </c>
      <c r="F38" s="6"/>
      <c r="G38" s="17">
        <v>40</v>
      </c>
      <c r="H38" s="24" t="e">
        <f>(VLOOKUP(E41,$Y$84:$AD$163,5,0)-VLOOKUP(G38,$Y$84:$AD$163,5,0))/1000&amp;"k"&amp;VLOOKUP(E41,$Y$84:$AD$163,6,0)-VLOOKUP(G38,$Y$84:$AD$163,6,0)&amp;"ｺ"&amp;TRUNC((H40+G40)*(H41+G41)^0.5*(H42+G42)^0.5*VLOOKUP(G38,$Y$84:$Z$163,2,0)^2/10)&amp;"/"&amp;TRUNC((H40+G40)*(H41+G41)^0.5*(H42+G42)^0.5*VLOOKUP($W$83,$Y$84:$Z$163,2,0)^2/10)&amp;":"&amp;VLOOKUP(E38,$S$84:$W$892,5,0)</f>
        <v>#N/A</v>
      </c>
      <c r="I38" s="152"/>
      <c r="J38" s="107"/>
      <c r="K38" s="14">
        <f>K51</f>
        <v>7</v>
      </c>
      <c r="L38" s="23" t="str">
        <f t="shared" ref="L38:M41" si="22">L33</f>
        <v>ポッポ</v>
      </c>
      <c r="M38" s="6"/>
      <c r="N38" s="17">
        <v>40</v>
      </c>
      <c r="O38" s="24" t="e">
        <f>(VLOOKUP(L41,$Y$84:$AD$163,5,0)-VLOOKUP(N38,$Y$84:$AD$163,5,0))/1000&amp;"k"&amp;VLOOKUP(L41,$Y$84:$AD$163,6,0)-VLOOKUP(N38,$Y$84:$AD$163,6,0)&amp;"ｺ"&amp;TRUNC((O40+N40)*(O41+N41)^0.5*(O42+N42)^0.5*VLOOKUP(N38,$Y$84:$Z$163,2,0)^2/10)&amp;"/"&amp;TRUNC((O40+N40)*(O41+N41)^0.5*(O42+N42)^0.5*VLOOKUP($W$83,$Y$84:$Z$163,2,0)^2/10)&amp;":"&amp;VLOOKUP(L38,$S$84:$W$892,5,0)</f>
        <v>#N/A</v>
      </c>
      <c r="P38" s="152"/>
      <c r="R38" s="3"/>
      <c r="S38" s="121"/>
      <c r="T38" s="158"/>
      <c r="U38" s="130" t="str">
        <f>ROUND(SUM(T39:T41)/45*100,)&amp;"%"&amp;DEC2HEX(T39)&amp;DEC2HEX(T40)&amp;DEC2HEX(T41)&amp;SUM(T39:T41)</f>
        <v>0%0000</v>
      </c>
      <c r="V38" s="268" t="e">
        <f>TRUNC((U39+T39)*(U40+T40)^0.5*(U41+T41)^0.5*VLOOKUP(R40,$Y$84:$Z$163,2,0)^2/10,1)</f>
        <v>#N/A</v>
      </c>
      <c r="W38" s="3"/>
      <c r="X38" s="121"/>
      <c r="Y38" s="158"/>
      <c r="Z38" s="130" t="str">
        <f>ROUND(SUM(Y39:Y41)/45*100,)&amp;"%"&amp;DEC2HEX(Y39)&amp;DEC2HEX(Y40)&amp;DEC2HEX(Y41)&amp;SUM(Y39:Y41)</f>
        <v>0%0000</v>
      </c>
      <c r="AA38" s="268" t="e">
        <f>TRUNC((Z39+Y39)*(Z40+Y40)^0.5*(Z41+Y41)^0.5*VLOOKUP(W40,$Y$84:$Z$163,2,0)^2/10,1)</f>
        <v>#N/A</v>
      </c>
      <c r="AB38" s="3"/>
      <c r="AC38" s="121"/>
      <c r="AD38" s="158"/>
      <c r="AE38" s="130" t="str">
        <f>ROUND(SUM(AD39:AD41)/45*100,)&amp;"%"&amp;DEC2HEX(AD39)&amp;DEC2HEX(AD40)&amp;DEC2HEX(AD41)&amp;SUM(AD39:AD41)</f>
        <v>0%0000</v>
      </c>
      <c r="AF38" s="268" t="e">
        <f>TRUNC((AE39+AD39)*(AE40+AD40)^0.5*(AE41+AD41)^0.5*VLOOKUP(AB40,$Y$84:$Z$163,2,0)^2/10,1)</f>
        <v>#N/A</v>
      </c>
      <c r="AG38" s="10" t="s">
        <v>970</v>
      </c>
    </row>
    <row r="39" spans="1:33" x14ac:dyDescent="0.15">
      <c r="A39" s="81">
        <v>37</v>
      </c>
      <c r="B39" s="146" t="s">
        <v>88</v>
      </c>
      <c r="E39" s="18">
        <f t="shared" si="21"/>
        <v>236</v>
      </c>
      <c r="F39" s="157" t="str">
        <f t="shared" si="21"/>
        <v>45-37トップ</v>
      </c>
      <c r="G39" s="158"/>
      <c r="H39" s="129" t="e">
        <f>ROUND(SUM(G40:G42)/45*100,)&amp;"%"&amp;DEC2HEX(G40)&amp;DEC2HEX(G41)&amp;DEC2HEX(G42)&amp;SUM(G40:G42)</f>
        <v>#N/A</v>
      </c>
      <c r="I39" s="257" t="e">
        <f>TRUNC((H40+G40)*(H41+G41)^0.5*(H42+G42)^0.5*VLOOKUP(E41,$Y$84:$Z$163,2,0)^2/10,1)</f>
        <v>#N/A</v>
      </c>
      <c r="J39" s="107"/>
      <c r="L39" s="18">
        <f t="shared" si="22"/>
        <v>236</v>
      </c>
      <c r="M39" s="157" t="str">
        <f t="shared" si="22"/>
        <v>45-37トップ</v>
      </c>
      <c r="N39" s="158"/>
      <c r="O39" s="129" t="e">
        <f>ROUND(SUM(N40:N42)/45*100,)&amp;"%"&amp;DEC2HEX(N40)&amp;DEC2HEX(N41)&amp;DEC2HEX(N42)&amp;SUM(N40:N42)</f>
        <v>#N/A</v>
      </c>
      <c r="P39" s="257" t="e">
        <f>TRUNC((O40+N40)*(O41+N41)^0.5*(O42+N42)^0.5*VLOOKUP(L41,$Y$84:$Z$163,2,0)^2/10,1)</f>
        <v>#N/A</v>
      </c>
      <c r="R39" s="4"/>
      <c r="S39" s="120"/>
      <c r="T39" s="258"/>
      <c r="U39" s="249" t="e">
        <f>VLOOKUP(R37,$S$84:$V$892,3,0)</f>
        <v>#N/A</v>
      </c>
      <c r="V39" s="264" t="e">
        <f>TRUNC((U39+T39)*VLOOKUP(R40,$Y$84:$Z$163,2,0),2)</f>
        <v>#N/A</v>
      </c>
      <c r="W39" s="4"/>
      <c r="X39" s="120"/>
      <c r="Y39" s="258"/>
      <c r="Z39" s="249" t="e">
        <f>VLOOKUP(W37,$S$84:$V$892,3,0)</f>
        <v>#N/A</v>
      </c>
      <c r="AA39" s="264" t="e">
        <f>TRUNC((Z39+Y39)*VLOOKUP(W40,$Y$84:$Z$163,2,0),2)</f>
        <v>#N/A</v>
      </c>
      <c r="AB39" s="4"/>
      <c r="AC39" s="120"/>
      <c r="AD39" s="258"/>
      <c r="AE39" s="249" t="e">
        <f>VLOOKUP(AB37,$S$84:$V$892,3,0)</f>
        <v>#N/A</v>
      </c>
      <c r="AF39" s="264" t="e">
        <f>TRUNC((AE39+AD39)*VLOOKUP(AB40,$Y$84:$Z$163,2,0),2)</f>
        <v>#N/A</v>
      </c>
      <c r="AG39" s="10" t="s">
        <v>970</v>
      </c>
    </row>
    <row r="40" spans="1:33" x14ac:dyDescent="0.15">
      <c r="A40" s="82">
        <v>38</v>
      </c>
      <c r="B40" s="147" t="s">
        <v>90</v>
      </c>
      <c r="E40" s="19">
        <f t="shared" si="21"/>
        <v>48</v>
      </c>
      <c r="F40" s="125" t="str">
        <f>IF(F35=0,"",F35)</f>
        <v/>
      </c>
      <c r="G40" s="258" t="e">
        <f>F51</f>
        <v>#N/A</v>
      </c>
      <c r="H40" s="249">
        <f>VLOOKUP(E38,$S$84:$V$892,3,0)</f>
        <v>85</v>
      </c>
      <c r="I40" s="250" t="e">
        <f>TRUNC((H40+G40)*VLOOKUP(E41,$Y$84:$Z$163,2,0),2)</f>
        <v>#N/A</v>
      </c>
      <c r="J40" s="107"/>
      <c r="L40" s="19">
        <f t="shared" si="22"/>
        <v>48</v>
      </c>
      <c r="M40" s="125" t="str">
        <f>IF(M35=0,"",M35)</f>
        <v/>
      </c>
      <c r="N40" s="258" t="e">
        <f>M51</f>
        <v>#N/A</v>
      </c>
      <c r="O40" s="249">
        <f>VLOOKUP(L38,$S$84:$V$892,3,0)</f>
        <v>85</v>
      </c>
      <c r="P40" s="250" t="e">
        <f>TRUNC((O40+N40)*VLOOKUP(L41,$Y$84:$Z$163,2,0),2)</f>
        <v>#N/A</v>
      </c>
      <c r="R40" s="5"/>
      <c r="S40" s="122"/>
      <c r="T40" s="259"/>
      <c r="U40" s="251" t="e">
        <f>VLOOKUP(R37,$S$84:$V$892,4,0)</f>
        <v>#N/A</v>
      </c>
      <c r="V40" s="265" t="e">
        <f>TRUNC((U40+T40)*VLOOKUP(R40,$Y$84:$Z$163,2,0),2)</f>
        <v>#N/A</v>
      </c>
      <c r="W40" s="5"/>
      <c r="X40" s="122"/>
      <c r="Y40" s="259"/>
      <c r="Z40" s="251" t="e">
        <f>VLOOKUP(W37,$S$84:$V$892,4,0)</f>
        <v>#N/A</v>
      </c>
      <c r="AA40" s="265" t="e">
        <f>TRUNC((Z40+Y40)*VLOOKUP(W40,$Y$84:$Z$163,2,0),2)</f>
        <v>#N/A</v>
      </c>
      <c r="AB40" s="5"/>
      <c r="AC40" s="122"/>
      <c r="AD40" s="259"/>
      <c r="AE40" s="251" t="e">
        <f>VLOOKUP(AB37,$S$84:$V$892,4,0)</f>
        <v>#N/A</v>
      </c>
      <c r="AF40" s="265" t="e">
        <f>TRUNC((AE40+AD40)*VLOOKUP(AB40,$Y$84:$Z$163,2,0),2)</f>
        <v>#N/A</v>
      </c>
      <c r="AG40" s="10" t="s">
        <v>970</v>
      </c>
    </row>
    <row r="41" spans="1:33" x14ac:dyDescent="0.15">
      <c r="A41" s="81">
        <v>39</v>
      </c>
      <c r="B41" s="146" t="s">
        <v>92</v>
      </c>
      <c r="E41" s="20">
        <f t="shared" si="21"/>
        <v>15</v>
      </c>
      <c r="F41" s="126" t="str">
        <f t="shared" ref="F41:F42" si="23">IF(F36=0,"",F36)</f>
        <v>14-13素晴しい</v>
      </c>
      <c r="G41" s="259" t="e">
        <f>G51</f>
        <v>#N/A</v>
      </c>
      <c r="H41" s="251">
        <f>VLOOKUP(E38,$S$84:$V$892,4,0)</f>
        <v>76</v>
      </c>
      <c r="I41" s="252" t="e">
        <f>TRUNC((H41+G41)*VLOOKUP(E41,$Y$84:$Z$163,2,0),2)</f>
        <v>#N/A</v>
      </c>
      <c r="J41" s="107"/>
      <c r="L41" s="20">
        <f t="shared" si="22"/>
        <v>16</v>
      </c>
      <c r="M41" s="126" t="str">
        <f t="shared" ref="M41:M42" si="24">IF(M36=0,"",M36)</f>
        <v>14-13素晴しい</v>
      </c>
      <c r="N41" s="259" t="e">
        <f>N51</f>
        <v>#N/A</v>
      </c>
      <c r="O41" s="251">
        <f>VLOOKUP(L38,$S$84:$V$892,4,0)</f>
        <v>76</v>
      </c>
      <c r="P41" s="252" t="e">
        <f>TRUNC((O41+N41)*VLOOKUP(L41,$Y$84:$Z$163,2,0),2)</f>
        <v>#N/A</v>
      </c>
      <c r="R41" s="7"/>
      <c r="S41" s="123"/>
      <c r="T41" s="260"/>
      <c r="U41" s="253" t="e">
        <f>VLOOKUP(R37,$S$84:$V$892,2,0)</f>
        <v>#N/A</v>
      </c>
      <c r="V41" s="269" t="e">
        <f>TRUNC((U41+T41)*VLOOKUP(R40,$Y$84:$Z$163,2,0),2)</f>
        <v>#N/A</v>
      </c>
      <c r="W41" s="7"/>
      <c r="X41" s="123"/>
      <c r="Y41" s="260"/>
      <c r="Z41" s="253" t="e">
        <f>VLOOKUP(W37,$S$84:$V$892,2,0)</f>
        <v>#N/A</v>
      </c>
      <c r="AA41" s="269" t="e">
        <f>TRUNC((Z41+Y41)*VLOOKUP(W40,$Y$84:$Z$163,2,0),2)</f>
        <v>#N/A</v>
      </c>
      <c r="AB41" s="7"/>
      <c r="AC41" s="123"/>
      <c r="AD41" s="260"/>
      <c r="AE41" s="253" t="e">
        <f>VLOOKUP(AB37,$S$84:$V$892,2,0)</f>
        <v>#N/A</v>
      </c>
      <c r="AF41" s="269" t="e">
        <f>TRUNC((AE41+AD41)*VLOOKUP(AB40,$Y$84:$Z$163,2,0),2)</f>
        <v>#N/A</v>
      </c>
      <c r="AG41" s="10" t="s">
        <v>970</v>
      </c>
    </row>
    <row r="42" spans="1:33" ht="14.25" thickBot="1" x14ac:dyDescent="0.2">
      <c r="A42" s="82">
        <v>40</v>
      </c>
      <c r="B42" s="147" t="s">
        <v>94</v>
      </c>
      <c r="E42" s="21"/>
      <c r="F42" s="127" t="str">
        <f t="shared" si="23"/>
        <v>14-13素晴しい</v>
      </c>
      <c r="G42" s="261" t="e">
        <f>H51</f>
        <v>#N/A</v>
      </c>
      <c r="H42" s="255">
        <f>VLOOKUP(E38,$S$84:$V$892,2,0)</f>
        <v>80</v>
      </c>
      <c r="I42" s="256" t="e">
        <f>TRUNC((H42+G42)*VLOOKUP(E41,$Y$84:$Z$163,2,0),2)</f>
        <v>#N/A</v>
      </c>
      <c r="J42" s="107"/>
      <c r="L42" s="21"/>
      <c r="M42" s="127" t="str">
        <f t="shared" si="24"/>
        <v>14-13素晴しい</v>
      </c>
      <c r="N42" s="261" t="e">
        <f>O51</f>
        <v>#N/A</v>
      </c>
      <c r="O42" s="255">
        <f>VLOOKUP(L38,$S$84:$V$892,2,0)</f>
        <v>80</v>
      </c>
      <c r="P42" s="256" t="e">
        <f>TRUNC((O42+N42)*VLOOKUP(L41,$Y$84:$Z$163,2,0),2)</f>
        <v>#N/A</v>
      </c>
      <c r="R42" s="2"/>
      <c r="S42" s="6"/>
      <c r="T42" s="17">
        <v>40</v>
      </c>
      <c r="U42" s="11" t="e">
        <f>(VLOOKUP(R45,$Y$84:$AD$163,5,0)-VLOOKUP(T42,$Y$84:$AD$163,5,0))/1000&amp;"k"&amp;VLOOKUP(R45,$Y$84:$AD$163,6,0)-VLOOKUP(T42,$Y$84:$AD$163,6,0)&amp;"ｺ"&amp;TRUNC((U44+T44)*(U45+T45)^0.5*(U46+T46)^0.5*VLOOKUP(T42,$Y$84:$Z$163,2,0)^2/10)&amp;"/"&amp;TRUNC((U44+T44)*(U45+T45)^0.5*(U46+T46)^0.5*VLOOKUP($W$83,$Y$84:$Z$163,2,0)^2/10)&amp;":"&amp;VLOOKUP(R42,$S$84:$W$892,5,0)</f>
        <v>#N/A</v>
      </c>
      <c r="V42" s="139"/>
      <c r="W42" s="2"/>
      <c r="X42" s="6"/>
      <c r="Y42" s="17">
        <v>40</v>
      </c>
      <c r="Z42" s="11" t="e">
        <f>(VLOOKUP(W45,$Y$84:$AD$163,5,0)-VLOOKUP(Y42,$Y$84:$AD$163,5,0))/1000&amp;"k"&amp;VLOOKUP(W45,$Y$84:$AD$163,6,0)-VLOOKUP(Y42,$Y$84:$AD$163,6,0)&amp;"ｺ"&amp;TRUNC((Z44+Y44)*(Z45+Y45)^0.5*(Z46+Y46)^0.5*VLOOKUP(Y42,$Y$84:$Z$163,2,0)^2/10)&amp;"/"&amp;TRUNC((Z44+Y44)*(Z45+Y45)^0.5*(Z46+Y46)^0.5*VLOOKUP($W$83,$Y$84:$Z$163,2,0)^2/10)&amp;":"&amp;VLOOKUP(W42,$S$84:$W$892,5,0)</f>
        <v>#N/A</v>
      </c>
      <c r="AA42" s="139"/>
      <c r="AB42" s="2"/>
      <c r="AC42" s="6"/>
      <c r="AD42" s="17">
        <v>40</v>
      </c>
      <c r="AE42" s="11" t="e">
        <f>(VLOOKUP(AB45,$Y$84:$AD$163,5,0)-VLOOKUP(AD42,$Y$84:$AD$163,5,0))/1000&amp;"k"&amp;VLOOKUP(AB45,$Y$84:$AD$163,6,0)-VLOOKUP(AD42,$Y$84:$AD$163,6,0)&amp;"ｺ"&amp;TRUNC((AE44+AD44)*(AE45+AD45)^0.5*(AE46+AD46)^0.5*VLOOKUP(AD42,$Y$84:$Z$163,2,0)^2/10)&amp;"/"&amp;TRUNC((AE44+AD44)*(AE45+AD45)^0.5*(AE46+AD46)^0.5*VLOOKUP($W$83,$Y$84:$Z$163,2,0)^2/10)&amp;":"&amp;VLOOKUP(AB42,$S$84:$W$892,5,0)</f>
        <v>#N/A</v>
      </c>
      <c r="AF42" s="139"/>
      <c r="AG42" s="10" t="s">
        <v>970</v>
      </c>
    </row>
    <row r="43" spans="1:33" x14ac:dyDescent="0.15">
      <c r="R43" s="3"/>
      <c r="S43" s="121"/>
      <c r="T43" s="158"/>
      <c r="U43" s="130" t="str">
        <f>ROUND(SUM(T44:T46)/45*100,)&amp;"%"&amp;DEC2HEX(T44)&amp;DEC2HEX(T45)&amp;DEC2HEX(T46)&amp;SUM(T44:T46)</f>
        <v>0%0000</v>
      </c>
      <c r="V43" s="268" t="e">
        <f>TRUNC((U44+T44)*(U45+T45)^0.5*(U46+T46)^0.5*VLOOKUP(R45,$Y$84:$Z$163,2,0)^2/10,1)</f>
        <v>#N/A</v>
      </c>
      <c r="W43" s="3"/>
      <c r="X43" s="121"/>
      <c r="Y43" s="158"/>
      <c r="Z43" s="130" t="str">
        <f>ROUND(SUM(Y44:Y46)/45*100,)&amp;"%"&amp;DEC2HEX(Y44)&amp;DEC2HEX(Y45)&amp;DEC2HEX(Y46)&amp;SUM(Y44:Y46)</f>
        <v>0%0000</v>
      </c>
      <c r="AA43" s="268" t="e">
        <f>TRUNC((Z44+Y44)*(Z45+Y45)^0.5*(Z46+Y46)^0.5*VLOOKUP(W45,$Y$84:$Z$163,2,0)^2/10,1)</f>
        <v>#N/A</v>
      </c>
      <c r="AB43" s="3"/>
      <c r="AC43" s="121"/>
      <c r="AD43" s="158"/>
      <c r="AE43" s="130" t="str">
        <f>ROUND(SUM(AD44:AD46)/45*100,)&amp;"%"&amp;DEC2HEX(AD44)&amp;DEC2HEX(AD45)&amp;DEC2HEX(AD46)&amp;SUM(AD44:AD46)</f>
        <v>0%0000</v>
      </c>
      <c r="AF43" s="268" t="e">
        <f>TRUNC((AE44+AD44)*(AE45+AD45)^0.5*(AE46+AD46)^0.5*VLOOKUP(AB45,$Y$84:$Z$163,2,0)^2/10,1)</f>
        <v>#N/A</v>
      </c>
      <c r="AG43" s="10" t="s">
        <v>970</v>
      </c>
    </row>
    <row r="44" spans="1:33" x14ac:dyDescent="0.15">
      <c r="E44" s="216" t="s">
        <v>978</v>
      </c>
      <c r="F44" s="35" t="str">
        <f>"計"&amp;MAX($H$84:$H$1363)&amp;"ﾊﾟﾀｰﾝ"</f>
        <v>計2ﾊﾟﾀｰﾝ</v>
      </c>
      <c r="L44" s="216" t="s">
        <v>978</v>
      </c>
      <c r="M44" s="35" t="str">
        <f>"計"&amp;MAX($O$84:$O$1363)&amp;"ﾊﾟﾀｰﾝ"</f>
        <v>計0ﾊﾟﾀｰﾝ</v>
      </c>
      <c r="R44" s="4"/>
      <c r="S44" s="120"/>
      <c r="T44" s="258"/>
      <c r="U44" s="249" t="e">
        <f>VLOOKUP(R42,$S$84:$V$892,3,0)</f>
        <v>#N/A</v>
      </c>
      <c r="V44" s="264" t="e">
        <f>TRUNC((U44+T44)*VLOOKUP(R45,$Y$84:$Z$163,2,0),2)</f>
        <v>#N/A</v>
      </c>
      <c r="W44" s="4"/>
      <c r="X44" s="120"/>
      <c r="Y44" s="258"/>
      <c r="Z44" s="249" t="e">
        <f>VLOOKUP(W42,$S$84:$V$892,3,0)</f>
        <v>#N/A</v>
      </c>
      <c r="AA44" s="264" t="e">
        <f>TRUNC((Z44+Y44)*VLOOKUP(W45,$Y$84:$Z$163,2,0),2)</f>
        <v>#N/A</v>
      </c>
      <c r="AB44" s="4"/>
      <c r="AC44" s="120"/>
      <c r="AD44" s="258"/>
      <c r="AE44" s="249" t="e">
        <f>VLOOKUP(AB42,$S$84:$V$892,3,0)</f>
        <v>#N/A</v>
      </c>
      <c r="AF44" s="264" t="e">
        <f>TRUNC((AE44+AD44)*VLOOKUP(AB45,$Y$84:$Z$163,2,0),2)</f>
        <v>#N/A</v>
      </c>
      <c r="AG44" s="10" t="s">
        <v>970</v>
      </c>
    </row>
    <row r="45" spans="1:33" x14ac:dyDescent="0.15">
      <c r="D45" s="80">
        <v>1</v>
      </c>
      <c r="E45" s="12" t="str">
        <f t="shared" ref="E45:E54" si="25">VLOOKUP(D45,$H$84:$I$1363,2,0)</f>
        <v>CDD</v>
      </c>
      <c r="F45" s="32">
        <f t="shared" ref="F45:F54" si="26">HEX2DEC(LEFT(E45,1))</f>
        <v>12</v>
      </c>
      <c r="G45" s="33">
        <f t="shared" ref="G45:G54" si="27">HEX2DEC(MID(E45,2,1))</f>
        <v>13</v>
      </c>
      <c r="H45" s="34">
        <f t="shared" ref="H45:H54" si="28">HEX2DEC(RIGHT(E45,1))</f>
        <v>13</v>
      </c>
      <c r="I45" s="12">
        <f t="shared" ref="I45:I54" si="29">SUM(F45:H45)</f>
        <v>38</v>
      </c>
      <c r="J45" s="12"/>
      <c r="K45" s="80">
        <v>1</v>
      </c>
      <c r="L45" s="12" t="e">
        <f t="shared" ref="L45:L54" si="30">VLOOKUP(K45,$O$84:$P$1363,2,0)</f>
        <v>#N/A</v>
      </c>
      <c r="M45" s="32" t="e">
        <f t="shared" ref="M45:M54" si="31">HEX2DEC(LEFT(L45,1))</f>
        <v>#N/A</v>
      </c>
      <c r="N45" s="33" t="e">
        <f t="shared" ref="N45:N54" si="32">HEX2DEC(MID(L45,2,1))</f>
        <v>#N/A</v>
      </c>
      <c r="O45" s="34" t="e">
        <f t="shared" ref="O45:O54" si="33">HEX2DEC(RIGHT(L45,1))</f>
        <v>#N/A</v>
      </c>
      <c r="P45" s="12" t="e">
        <f t="shared" ref="P45:P54" si="34">SUM(M45:O45)</f>
        <v>#N/A</v>
      </c>
      <c r="R45" s="5"/>
      <c r="S45" s="122"/>
      <c r="T45" s="259"/>
      <c r="U45" s="251" t="e">
        <f>VLOOKUP(R42,$S$84:$V$892,4,0)</f>
        <v>#N/A</v>
      </c>
      <c r="V45" s="265" t="e">
        <f>TRUNC((U45+T45)*VLOOKUP(R45,$Y$84:$Z$163,2,0),2)</f>
        <v>#N/A</v>
      </c>
      <c r="W45" s="5"/>
      <c r="X45" s="122"/>
      <c r="Y45" s="259"/>
      <c r="Z45" s="251" t="e">
        <f>VLOOKUP(W42,$S$84:$V$892,4,0)</f>
        <v>#N/A</v>
      </c>
      <c r="AA45" s="265" t="e">
        <f>TRUNC((Z45+Y45)*VLOOKUP(W45,$Y$84:$Z$163,2,0),2)</f>
        <v>#N/A</v>
      </c>
      <c r="AB45" s="5"/>
      <c r="AC45" s="122"/>
      <c r="AD45" s="259"/>
      <c r="AE45" s="251" t="e">
        <f>VLOOKUP(AB42,$S$84:$V$892,4,0)</f>
        <v>#N/A</v>
      </c>
      <c r="AF45" s="265" t="e">
        <f>TRUNC((AE45+AD45)*VLOOKUP(AB45,$Y$84:$Z$163,2,0),2)</f>
        <v>#N/A</v>
      </c>
      <c r="AG45" s="10" t="s">
        <v>970</v>
      </c>
    </row>
    <row r="46" spans="1:33" x14ac:dyDescent="0.15">
      <c r="D46" s="10">
        <f t="shared" ref="D46:D54" si="35">D45+1</f>
        <v>2</v>
      </c>
      <c r="E46" s="12" t="str">
        <f t="shared" si="25"/>
        <v>BEE</v>
      </c>
      <c r="F46" s="32">
        <f t="shared" si="26"/>
        <v>11</v>
      </c>
      <c r="G46" s="33">
        <f t="shared" si="27"/>
        <v>14</v>
      </c>
      <c r="H46" s="34">
        <f t="shared" si="28"/>
        <v>14</v>
      </c>
      <c r="I46" s="12">
        <f t="shared" si="29"/>
        <v>39</v>
      </c>
      <c r="J46" s="12"/>
      <c r="K46" s="10">
        <f t="shared" ref="K46:K54" si="36">K45+1</f>
        <v>2</v>
      </c>
      <c r="L46" s="12" t="e">
        <f t="shared" si="30"/>
        <v>#N/A</v>
      </c>
      <c r="M46" s="32" t="e">
        <f t="shared" si="31"/>
        <v>#N/A</v>
      </c>
      <c r="N46" s="33" t="e">
        <f t="shared" si="32"/>
        <v>#N/A</v>
      </c>
      <c r="O46" s="34" t="e">
        <f t="shared" si="33"/>
        <v>#N/A</v>
      </c>
      <c r="P46" s="12" t="e">
        <f t="shared" si="34"/>
        <v>#N/A</v>
      </c>
      <c r="R46" s="7"/>
      <c r="S46" s="123"/>
      <c r="T46" s="260"/>
      <c r="U46" s="253" t="e">
        <f>VLOOKUP(R42,$S$84:$V$892,2,0)</f>
        <v>#N/A</v>
      </c>
      <c r="V46" s="269" t="e">
        <f>TRUNC((U46+T46)*VLOOKUP(R45,$Y$84:$Z$163,2,0),2)</f>
        <v>#N/A</v>
      </c>
      <c r="W46" s="7"/>
      <c r="X46" s="123"/>
      <c r="Y46" s="260"/>
      <c r="Z46" s="253" t="e">
        <f>VLOOKUP(W42,$S$84:$V$892,2,0)</f>
        <v>#N/A</v>
      </c>
      <c r="AA46" s="269" t="e">
        <f>TRUNC((Z46+Y46)*VLOOKUP(W45,$Y$84:$Z$163,2,0),2)</f>
        <v>#N/A</v>
      </c>
      <c r="AB46" s="7"/>
      <c r="AC46" s="123"/>
      <c r="AD46" s="260"/>
      <c r="AE46" s="253" t="e">
        <f>VLOOKUP(AB42,$S$84:$V$892,2,0)</f>
        <v>#N/A</v>
      </c>
      <c r="AF46" s="269" t="e">
        <f>TRUNC((AE46+AD46)*VLOOKUP(AB45,$Y$84:$Z$163,2,0),2)</f>
        <v>#N/A</v>
      </c>
      <c r="AG46" s="10" t="s">
        <v>970</v>
      </c>
    </row>
    <row r="47" spans="1:33" x14ac:dyDescent="0.15">
      <c r="D47" s="10">
        <f t="shared" si="35"/>
        <v>3</v>
      </c>
      <c r="E47" s="12" t="e">
        <f t="shared" si="25"/>
        <v>#N/A</v>
      </c>
      <c r="F47" s="32" t="e">
        <f t="shared" si="26"/>
        <v>#N/A</v>
      </c>
      <c r="G47" s="33" t="e">
        <f t="shared" si="27"/>
        <v>#N/A</v>
      </c>
      <c r="H47" s="34" t="e">
        <f t="shared" si="28"/>
        <v>#N/A</v>
      </c>
      <c r="I47" s="12" t="e">
        <f t="shared" si="29"/>
        <v>#N/A</v>
      </c>
      <c r="J47" s="12"/>
      <c r="K47" s="10">
        <f t="shared" si="36"/>
        <v>3</v>
      </c>
      <c r="L47" s="12" t="e">
        <f t="shared" si="30"/>
        <v>#N/A</v>
      </c>
      <c r="M47" s="32" t="e">
        <f t="shared" si="31"/>
        <v>#N/A</v>
      </c>
      <c r="N47" s="33" t="e">
        <f t="shared" si="32"/>
        <v>#N/A</v>
      </c>
      <c r="O47" s="34" t="e">
        <f t="shared" si="33"/>
        <v>#N/A</v>
      </c>
      <c r="P47" s="12" t="e">
        <f t="shared" si="34"/>
        <v>#N/A</v>
      </c>
      <c r="R47" s="2"/>
      <c r="S47" s="28"/>
      <c r="T47" s="29">
        <v>40</v>
      </c>
      <c r="U47" s="30" t="e">
        <f>(VLOOKUP(R50,$Y$84:$AD$163,5,0)-VLOOKUP(T47,$Y$84:$AD$163,5,0))/1000&amp;"k"&amp;VLOOKUP(R50,$Y$84:$AD$163,6,0)-VLOOKUP(T47,$Y$84:$AD$163,6,0)&amp;"ｺ"&amp;TRUNC((U49+T49)*(U50+T50)^0.5*(U51+T51)^0.5*VLOOKUP(T47,$Y$84:$Z$163,2,0)^2/10)&amp;"/"&amp;TRUNC((U49+T49)*(U50+T50)^0.5*(U51+T51)^0.5*VLOOKUP($W$83,$Y$84:$Z$163,2,0)^2/10)&amp;":"&amp;VLOOKUP(R47,$S$84:$W$892,5,0)</f>
        <v>#N/A</v>
      </c>
      <c r="V47" s="140"/>
      <c r="W47" s="2"/>
      <c r="X47" s="6"/>
      <c r="Y47" s="17">
        <v>40</v>
      </c>
      <c r="Z47" s="30" t="e">
        <f>(VLOOKUP(W50,$Y$84:$AD$163,5,0)-VLOOKUP(Y47,$Y$84:$AD$163,5,0))/1000&amp;"k"&amp;VLOOKUP(W50,$Y$84:$AD$163,6,0)-VLOOKUP(Y47,$Y$84:$AD$163,6,0)&amp;"ｺ"&amp;TRUNC((Z49+Y49)*(Z50+Y50)^0.5*(Z51+Y51)^0.5*VLOOKUP(Y47,$Y$84:$Z$163,2,0)^2/10)&amp;"/"&amp;TRUNC((Z49+Y49)*(Z50+Y50)^0.5*(Z51+Y51)^0.5*VLOOKUP($W$83,$Y$84:$Z$163,2,0)^2/10)&amp;":"&amp;VLOOKUP(W47,$S$84:$W$892,5,0)</f>
        <v>#N/A</v>
      </c>
      <c r="AA47" s="140"/>
      <c r="AB47" s="2"/>
      <c r="AC47" s="6"/>
      <c r="AD47" s="17">
        <v>40</v>
      </c>
      <c r="AE47" s="30" t="e">
        <f>(VLOOKUP(AB50,$Y$84:$AD$163,5,0)-VLOOKUP(AD47,$Y$84:$AD$163,5,0))/1000&amp;"k"&amp;VLOOKUP(AB50,$Y$84:$AD$163,6,0)-VLOOKUP(AD47,$Y$84:$AD$163,6,0)&amp;"ｺ"&amp;TRUNC((AE49+AD49)*(AE50+AD50)^0.5*(AE51+AD51)^0.5*VLOOKUP(AD47,$Y$84:$Z$163,2,0)^2/10)&amp;"/"&amp;TRUNC((AE49+AD49)*(AE50+AD50)^0.5*(AE51+AD51)^0.5*VLOOKUP($W$83,$Y$84:$Z$163,2,0)^2/10)&amp;":"&amp;VLOOKUP(AB47,$S$84:$W$892,5,0)</f>
        <v>#N/A</v>
      </c>
      <c r="AF47" s="140"/>
      <c r="AG47" s="10" t="s">
        <v>970</v>
      </c>
    </row>
    <row r="48" spans="1:33" x14ac:dyDescent="0.15">
      <c r="D48" s="10">
        <f t="shared" si="35"/>
        <v>4</v>
      </c>
      <c r="E48" s="12" t="e">
        <f t="shared" si="25"/>
        <v>#N/A</v>
      </c>
      <c r="F48" s="32" t="e">
        <f t="shared" si="26"/>
        <v>#N/A</v>
      </c>
      <c r="G48" s="33" t="e">
        <f t="shared" si="27"/>
        <v>#N/A</v>
      </c>
      <c r="H48" s="34" t="e">
        <f t="shared" si="28"/>
        <v>#N/A</v>
      </c>
      <c r="I48" s="12" t="e">
        <f t="shared" si="29"/>
        <v>#N/A</v>
      </c>
      <c r="J48" s="12"/>
      <c r="K48" s="10">
        <f t="shared" si="36"/>
        <v>4</v>
      </c>
      <c r="L48" s="12" t="e">
        <f t="shared" si="30"/>
        <v>#N/A</v>
      </c>
      <c r="M48" s="32" t="e">
        <f t="shared" si="31"/>
        <v>#N/A</v>
      </c>
      <c r="N48" s="33" t="e">
        <f t="shared" si="32"/>
        <v>#N/A</v>
      </c>
      <c r="O48" s="34" t="e">
        <f t="shared" si="33"/>
        <v>#N/A</v>
      </c>
      <c r="P48" s="12" t="e">
        <f t="shared" si="34"/>
        <v>#N/A</v>
      </c>
      <c r="R48" s="3"/>
      <c r="S48" s="121"/>
      <c r="T48" s="158"/>
      <c r="U48" s="130" t="str">
        <f>ROUND(SUM(T49:T51)/45*100,)&amp;"%"&amp;DEC2HEX(T49)&amp;DEC2HEX(T50)&amp;DEC2HEX(T51)&amp;SUM(T49:T51)</f>
        <v>0%0000</v>
      </c>
      <c r="V48" s="268" t="e">
        <f>TRUNC((U49+T49)*(U50+T50)^0.5*(U51+T51)^0.5*VLOOKUP(R50,$Y$84:$Z$163,2,0)^2/10,1)</f>
        <v>#N/A</v>
      </c>
      <c r="W48" s="3"/>
      <c r="X48" s="121"/>
      <c r="Y48" s="158"/>
      <c r="Z48" s="130" t="str">
        <f>ROUND(SUM(Y49:Y51)/45*100,)&amp;"%"&amp;DEC2HEX(Y49)&amp;DEC2HEX(Y50)&amp;DEC2HEX(Y51)&amp;SUM(Y49:Y51)</f>
        <v>0%0000</v>
      </c>
      <c r="AA48" s="268" t="e">
        <f>TRUNC((Z49+Y49)*(Z50+Y50)^0.5*(Z51+Y51)^0.5*VLOOKUP(W50,$Y$84:$Z$163,2,0)^2/10,1)</f>
        <v>#N/A</v>
      </c>
      <c r="AB48" s="3"/>
      <c r="AC48" s="121"/>
      <c r="AD48" s="158"/>
      <c r="AE48" s="130" t="str">
        <f>ROUND(SUM(AD49:AD51)/45*100,)&amp;"%"&amp;DEC2HEX(AD49)&amp;DEC2HEX(AD50)&amp;DEC2HEX(AD51)&amp;SUM(AD49:AD51)</f>
        <v>0%0000</v>
      </c>
      <c r="AF48" s="268" t="e">
        <f>TRUNC((AE49+AD49)*(AE50+AD50)^0.5*(AE51+AD51)^0.5*VLOOKUP(AB50,$Y$84:$Z$163,2,0)^2/10,1)</f>
        <v>#N/A</v>
      </c>
      <c r="AG48" s="10" t="s">
        <v>970</v>
      </c>
    </row>
    <row r="49" spans="4:33" x14ac:dyDescent="0.15">
      <c r="D49" s="10">
        <f t="shared" si="35"/>
        <v>5</v>
      </c>
      <c r="E49" s="12" t="e">
        <f t="shared" si="25"/>
        <v>#N/A</v>
      </c>
      <c r="F49" s="32" t="e">
        <f t="shared" si="26"/>
        <v>#N/A</v>
      </c>
      <c r="G49" s="33" t="e">
        <f t="shared" si="27"/>
        <v>#N/A</v>
      </c>
      <c r="H49" s="34" t="e">
        <f t="shared" si="28"/>
        <v>#N/A</v>
      </c>
      <c r="I49" s="12" t="e">
        <f t="shared" si="29"/>
        <v>#N/A</v>
      </c>
      <c r="J49" s="12"/>
      <c r="K49" s="10">
        <f t="shared" si="36"/>
        <v>5</v>
      </c>
      <c r="L49" s="12" t="e">
        <f t="shared" si="30"/>
        <v>#N/A</v>
      </c>
      <c r="M49" s="32" t="e">
        <f t="shared" si="31"/>
        <v>#N/A</v>
      </c>
      <c r="N49" s="33" t="e">
        <f t="shared" si="32"/>
        <v>#N/A</v>
      </c>
      <c r="O49" s="34" t="e">
        <f t="shared" si="33"/>
        <v>#N/A</v>
      </c>
      <c r="P49" s="12" t="e">
        <f t="shared" si="34"/>
        <v>#N/A</v>
      </c>
      <c r="R49" s="4"/>
      <c r="S49" s="120"/>
      <c r="T49" s="258"/>
      <c r="U49" s="249" t="e">
        <f>VLOOKUP(R47,$S$84:$V$892,3,0)</f>
        <v>#N/A</v>
      </c>
      <c r="V49" s="264" t="e">
        <f>TRUNC((U49+T49)*VLOOKUP(R50,$Y$84:$Z$163,2,0),2)</f>
        <v>#N/A</v>
      </c>
      <c r="W49" s="4"/>
      <c r="X49" s="120"/>
      <c r="Y49" s="258"/>
      <c r="Z49" s="249" t="e">
        <f>VLOOKUP(W47,$S$84:$V$892,3,0)</f>
        <v>#N/A</v>
      </c>
      <c r="AA49" s="264" t="e">
        <f>TRUNC((Z49+Y49)*VLOOKUP(W50,$Y$84:$Z$163,2,0),2)</f>
        <v>#N/A</v>
      </c>
      <c r="AB49" s="4"/>
      <c r="AC49" s="120"/>
      <c r="AD49" s="258"/>
      <c r="AE49" s="249" t="e">
        <f>VLOOKUP(AB47,$S$84:$V$892,3,0)</f>
        <v>#N/A</v>
      </c>
      <c r="AF49" s="264" t="e">
        <f>TRUNC((AE49+AD49)*VLOOKUP(AB50,$Y$84:$Z$163,2,0),2)</f>
        <v>#N/A</v>
      </c>
      <c r="AG49" s="10" t="s">
        <v>970</v>
      </c>
    </row>
    <row r="50" spans="4:33" x14ac:dyDescent="0.15">
      <c r="D50" s="10">
        <f t="shared" si="35"/>
        <v>6</v>
      </c>
      <c r="E50" s="12" t="e">
        <f t="shared" si="25"/>
        <v>#N/A</v>
      </c>
      <c r="F50" s="32" t="e">
        <f t="shared" si="26"/>
        <v>#N/A</v>
      </c>
      <c r="G50" s="33" t="e">
        <f t="shared" si="27"/>
        <v>#N/A</v>
      </c>
      <c r="H50" s="34" t="e">
        <f t="shared" si="28"/>
        <v>#N/A</v>
      </c>
      <c r="I50" s="12" t="e">
        <f t="shared" si="29"/>
        <v>#N/A</v>
      </c>
      <c r="J50" s="12"/>
      <c r="K50" s="10">
        <f t="shared" si="36"/>
        <v>6</v>
      </c>
      <c r="L50" s="12" t="e">
        <f t="shared" si="30"/>
        <v>#N/A</v>
      </c>
      <c r="M50" s="32" t="e">
        <f t="shared" si="31"/>
        <v>#N/A</v>
      </c>
      <c r="N50" s="33" t="e">
        <f t="shared" si="32"/>
        <v>#N/A</v>
      </c>
      <c r="O50" s="34" t="e">
        <f t="shared" si="33"/>
        <v>#N/A</v>
      </c>
      <c r="P50" s="12" t="e">
        <f t="shared" si="34"/>
        <v>#N/A</v>
      </c>
      <c r="R50" s="5"/>
      <c r="S50" s="122"/>
      <c r="T50" s="259"/>
      <c r="U50" s="251" t="e">
        <f>VLOOKUP(R47,$S$84:$V$892,4,0)</f>
        <v>#N/A</v>
      </c>
      <c r="V50" s="265" t="e">
        <f>TRUNC((U50+T50)*VLOOKUP(R50,$Y$84:$Z$163,2,0),2)</f>
        <v>#N/A</v>
      </c>
      <c r="W50" s="5"/>
      <c r="X50" s="122"/>
      <c r="Y50" s="259"/>
      <c r="Z50" s="251" t="e">
        <f>VLOOKUP(W47,$S$84:$V$892,4,0)</f>
        <v>#N/A</v>
      </c>
      <c r="AA50" s="265" t="e">
        <f>TRUNC((Z50+Y50)*VLOOKUP(W50,$Y$84:$Z$163,2,0),2)</f>
        <v>#N/A</v>
      </c>
      <c r="AB50" s="5"/>
      <c r="AC50" s="122"/>
      <c r="AD50" s="259"/>
      <c r="AE50" s="251" t="e">
        <f>VLOOKUP(AB47,$S$84:$V$892,4,0)</f>
        <v>#N/A</v>
      </c>
      <c r="AF50" s="265" t="e">
        <f>TRUNC((AE50+AD50)*VLOOKUP(AB50,$Y$84:$Z$163,2,0),2)</f>
        <v>#N/A</v>
      </c>
      <c r="AG50" s="10" t="s">
        <v>970</v>
      </c>
    </row>
    <row r="51" spans="4:33" x14ac:dyDescent="0.15">
      <c r="D51" s="10">
        <f t="shared" si="35"/>
        <v>7</v>
      </c>
      <c r="E51" s="12" t="e">
        <f t="shared" si="25"/>
        <v>#N/A</v>
      </c>
      <c r="F51" s="32" t="e">
        <f t="shared" si="26"/>
        <v>#N/A</v>
      </c>
      <c r="G51" s="33" t="e">
        <f t="shared" si="27"/>
        <v>#N/A</v>
      </c>
      <c r="H51" s="34" t="e">
        <f t="shared" si="28"/>
        <v>#N/A</v>
      </c>
      <c r="I51" s="12" t="e">
        <f t="shared" si="29"/>
        <v>#N/A</v>
      </c>
      <c r="J51" s="12"/>
      <c r="K51" s="10">
        <f t="shared" si="36"/>
        <v>7</v>
      </c>
      <c r="L51" s="12" t="e">
        <f t="shared" si="30"/>
        <v>#N/A</v>
      </c>
      <c r="M51" s="32" t="e">
        <f t="shared" si="31"/>
        <v>#N/A</v>
      </c>
      <c r="N51" s="33" t="e">
        <f t="shared" si="32"/>
        <v>#N/A</v>
      </c>
      <c r="O51" s="34" t="e">
        <f t="shared" si="33"/>
        <v>#N/A</v>
      </c>
      <c r="P51" s="12" t="e">
        <f t="shared" si="34"/>
        <v>#N/A</v>
      </c>
      <c r="R51" s="116"/>
      <c r="S51" s="124"/>
      <c r="T51" s="263"/>
      <c r="U51" s="270" t="e">
        <f>VLOOKUP(R47,$S$84:$V$892,2,0)</f>
        <v>#N/A</v>
      </c>
      <c r="V51" s="271" t="e">
        <f>TRUNC((U51+T51)*VLOOKUP(R50,$Y$84:$Z$163,2,0),2)</f>
        <v>#N/A</v>
      </c>
      <c r="W51" s="7"/>
      <c r="X51" s="123"/>
      <c r="Y51" s="260"/>
      <c r="Z51" s="270" t="e">
        <f>VLOOKUP(W47,$S$84:$V$892,2,0)</f>
        <v>#N/A</v>
      </c>
      <c r="AA51" s="271" t="e">
        <f>TRUNC((Z51+Y51)*VLOOKUP(W50,$Y$84:$Z$163,2,0),2)</f>
        <v>#N/A</v>
      </c>
      <c r="AB51" s="7"/>
      <c r="AC51" s="123"/>
      <c r="AD51" s="260"/>
      <c r="AE51" s="270" t="e">
        <f>VLOOKUP(AB47,$S$84:$V$892,2,0)</f>
        <v>#N/A</v>
      </c>
      <c r="AF51" s="271" t="e">
        <f>TRUNC((AE51+AD51)*VLOOKUP(AB50,$Y$84:$Z$163,2,0),2)</f>
        <v>#N/A</v>
      </c>
      <c r="AG51" s="10" t="s">
        <v>970</v>
      </c>
    </row>
    <row r="52" spans="4:33" x14ac:dyDescent="0.15">
      <c r="D52" s="39">
        <f t="shared" si="35"/>
        <v>8</v>
      </c>
      <c r="E52" s="108" t="e">
        <f t="shared" si="25"/>
        <v>#N/A</v>
      </c>
      <c r="F52" s="36" t="e">
        <f t="shared" si="26"/>
        <v>#N/A</v>
      </c>
      <c r="G52" s="37" t="e">
        <f t="shared" si="27"/>
        <v>#N/A</v>
      </c>
      <c r="H52" s="38" t="e">
        <f t="shared" si="28"/>
        <v>#N/A</v>
      </c>
      <c r="I52" s="108" t="e">
        <f t="shared" si="29"/>
        <v>#N/A</v>
      </c>
      <c r="J52" s="108"/>
      <c r="K52" s="39">
        <f t="shared" si="36"/>
        <v>8</v>
      </c>
      <c r="L52" s="108" t="e">
        <f t="shared" si="30"/>
        <v>#N/A</v>
      </c>
      <c r="M52" s="36" t="e">
        <f t="shared" si="31"/>
        <v>#N/A</v>
      </c>
      <c r="N52" s="37" t="e">
        <f t="shared" si="32"/>
        <v>#N/A</v>
      </c>
      <c r="O52" s="38" t="e">
        <f t="shared" si="33"/>
        <v>#N/A</v>
      </c>
      <c r="P52" s="108" t="e">
        <f t="shared" si="34"/>
        <v>#N/A</v>
      </c>
      <c r="R52" s="2"/>
      <c r="S52" s="6"/>
      <c r="T52" s="17">
        <v>40</v>
      </c>
      <c r="U52" s="11" t="e">
        <f>(VLOOKUP(R55,$Y$84:$AD$163,5,0)-VLOOKUP(T52,$Y$84:$AD$163,5,0))/1000&amp;"k"&amp;VLOOKUP(R55,$Y$84:$AD$163,6,0)-VLOOKUP(T52,$Y$84:$AD$163,6,0)&amp;"ｺ"&amp;TRUNC((U54+T54)*(U55+T55)^0.5*(U56+T56)^0.5*VLOOKUP(T52,$Y$84:$Z$163,2,0)^2/10)&amp;"/"&amp;TRUNC((U54+T54)*(U55+T55)^0.5*(U56+T56)^0.5*VLOOKUP($W$83,$Y$84:$Z$163,2,0)^2/10)&amp;":"&amp;VLOOKUP(R52,$S$84:$W$892,5,0)</f>
        <v>#N/A</v>
      </c>
      <c r="V52" s="139"/>
      <c r="W52" s="2"/>
      <c r="X52" s="6"/>
      <c r="Y52" s="17">
        <v>40</v>
      </c>
      <c r="Z52" s="11" t="e">
        <f>(VLOOKUP(W55,$Y$84:$AD$163,5,0)-VLOOKUP(Y52,$Y$84:$AD$163,5,0))/1000&amp;"k"&amp;VLOOKUP(W55,$Y$84:$AD$163,6,0)-VLOOKUP(Y52,$Y$84:$AD$163,6,0)&amp;"ｺ"&amp;TRUNC((Z54+Y54)*(Z55+Y55)^0.5*(Z56+Y56)^0.5*VLOOKUP(Y52,$Y$84:$Z$163,2,0)^2/10)&amp;"/"&amp;TRUNC((Z54+Y54)*(Z55+Y55)^0.5*(Z56+Y56)^0.5*VLOOKUP($W$83,$Y$84:$Z$163,2,0)^2/10)&amp;":"&amp;VLOOKUP(W52,$S$84:$W$892,5,0)</f>
        <v>#N/A</v>
      </c>
      <c r="AA52" s="139"/>
      <c r="AB52" s="2"/>
      <c r="AC52" s="6"/>
      <c r="AD52" s="17">
        <v>40</v>
      </c>
      <c r="AE52" s="11" t="e">
        <f>(VLOOKUP(AB55,$Y$84:$AD$163,5,0)-VLOOKUP(AD52,$Y$84:$AD$163,5,0))/1000&amp;"k"&amp;VLOOKUP(AB55,$Y$84:$AD$163,6,0)-VLOOKUP(AD52,$Y$84:$AD$163,6,0)&amp;"ｺ"&amp;TRUNC((AE54+AD54)*(AE55+AD55)^0.5*(AE56+AD56)^0.5*VLOOKUP(AD52,$Y$84:$Z$163,2,0)^2/10)&amp;"/"&amp;TRUNC((AE54+AD54)*(AE55+AD55)^0.5*(AE56+AD56)^0.5*VLOOKUP($W$83,$Y$84:$Z$163,2,0)^2/10)&amp;":"&amp;VLOOKUP(AB52,$S$84:$W$892,5,0)</f>
        <v>#N/A</v>
      </c>
      <c r="AF52" s="139"/>
      <c r="AG52" s="10" t="s">
        <v>970</v>
      </c>
    </row>
    <row r="53" spans="4:33" x14ac:dyDescent="0.15">
      <c r="D53" s="10">
        <f t="shared" si="35"/>
        <v>9</v>
      </c>
      <c r="E53" s="12" t="e">
        <f t="shared" si="25"/>
        <v>#N/A</v>
      </c>
      <c r="F53" s="32" t="e">
        <f t="shared" si="26"/>
        <v>#N/A</v>
      </c>
      <c r="G53" s="33" t="e">
        <f t="shared" si="27"/>
        <v>#N/A</v>
      </c>
      <c r="H53" s="34" t="e">
        <f t="shared" si="28"/>
        <v>#N/A</v>
      </c>
      <c r="I53" s="12" t="e">
        <f t="shared" si="29"/>
        <v>#N/A</v>
      </c>
      <c r="J53" s="12"/>
      <c r="K53" s="10">
        <f t="shared" si="36"/>
        <v>9</v>
      </c>
      <c r="L53" s="12" t="e">
        <f t="shared" si="30"/>
        <v>#N/A</v>
      </c>
      <c r="M53" s="32" t="e">
        <f t="shared" si="31"/>
        <v>#N/A</v>
      </c>
      <c r="N53" s="33" t="e">
        <f t="shared" si="32"/>
        <v>#N/A</v>
      </c>
      <c r="O53" s="34" t="e">
        <f t="shared" si="33"/>
        <v>#N/A</v>
      </c>
      <c r="P53" s="12" t="e">
        <f t="shared" si="34"/>
        <v>#N/A</v>
      </c>
      <c r="R53" s="3"/>
      <c r="S53" s="121"/>
      <c r="T53" s="158"/>
      <c r="U53" s="130" t="str">
        <f>ROUND(SUM(T54:T56)/45*100,)&amp;"%"&amp;DEC2HEX(T54)&amp;DEC2HEX(T55)&amp;DEC2HEX(T56)&amp;SUM(T54:T56)</f>
        <v>0%0000</v>
      </c>
      <c r="V53" s="268" t="e">
        <f>TRUNC((U54+T54)*(U55+T55)^0.5*(U56+T56)^0.5*VLOOKUP(R55,$Y$84:$Z$163,2,0)^2/10,1)</f>
        <v>#N/A</v>
      </c>
      <c r="W53" s="3"/>
      <c r="X53" s="121"/>
      <c r="Y53" s="158"/>
      <c r="Z53" s="130" t="str">
        <f>ROUND(SUM(Y54:Y56)/45*100,)&amp;"%"&amp;DEC2HEX(Y54)&amp;DEC2HEX(Y55)&amp;DEC2HEX(Y56)&amp;SUM(Y54:Y56)</f>
        <v>0%0000</v>
      </c>
      <c r="AA53" s="268" t="e">
        <f>TRUNC((Z54+Y54)*(Z55+Y55)^0.5*(Z56+Y56)^0.5*VLOOKUP(W55,$Y$84:$Z$163,2,0)^2/10,1)</f>
        <v>#N/A</v>
      </c>
      <c r="AB53" s="3"/>
      <c r="AC53" s="121"/>
      <c r="AD53" s="158"/>
      <c r="AE53" s="130" t="str">
        <f>ROUND(SUM(AD54:AD56)/45*100,)&amp;"%"&amp;DEC2HEX(AD54)&amp;DEC2HEX(AD55)&amp;DEC2HEX(AD56)&amp;SUM(AD54:AD56)</f>
        <v>0%0000</v>
      </c>
      <c r="AF53" s="268" t="e">
        <f>TRUNC((AE54+AD54)*(AE55+AD55)^0.5*(AE56+AD56)^0.5*VLOOKUP(AB55,$Y$84:$Z$163,2,0)^2/10,1)</f>
        <v>#N/A</v>
      </c>
      <c r="AG53" s="10" t="s">
        <v>970</v>
      </c>
    </row>
    <row r="54" spans="4:33" x14ac:dyDescent="0.15">
      <c r="D54" s="10">
        <f t="shared" si="35"/>
        <v>10</v>
      </c>
      <c r="E54" s="12" t="e">
        <f t="shared" si="25"/>
        <v>#N/A</v>
      </c>
      <c r="F54" s="32" t="e">
        <f t="shared" si="26"/>
        <v>#N/A</v>
      </c>
      <c r="G54" s="33" t="e">
        <f t="shared" si="27"/>
        <v>#N/A</v>
      </c>
      <c r="H54" s="34" t="e">
        <f t="shared" si="28"/>
        <v>#N/A</v>
      </c>
      <c r="I54" s="12" t="e">
        <f t="shared" si="29"/>
        <v>#N/A</v>
      </c>
      <c r="J54" s="12"/>
      <c r="K54" s="10">
        <f t="shared" si="36"/>
        <v>10</v>
      </c>
      <c r="L54" s="12" t="e">
        <f t="shared" si="30"/>
        <v>#N/A</v>
      </c>
      <c r="M54" s="32" t="e">
        <f t="shared" si="31"/>
        <v>#N/A</v>
      </c>
      <c r="N54" s="33" t="e">
        <f t="shared" si="32"/>
        <v>#N/A</v>
      </c>
      <c r="O54" s="34" t="e">
        <f t="shared" si="33"/>
        <v>#N/A</v>
      </c>
      <c r="P54" s="12" t="e">
        <f t="shared" si="34"/>
        <v>#N/A</v>
      </c>
      <c r="R54" s="4"/>
      <c r="S54" s="120"/>
      <c r="T54" s="258"/>
      <c r="U54" s="249" t="e">
        <f>VLOOKUP(R52,$S$84:$V$892,3,0)</f>
        <v>#N/A</v>
      </c>
      <c r="V54" s="264" t="e">
        <f>TRUNC((U54+T54)*VLOOKUP(R55,$Y$84:$Z$163,2,0),2)</f>
        <v>#N/A</v>
      </c>
      <c r="W54" s="4"/>
      <c r="X54" s="120"/>
      <c r="Y54" s="258"/>
      <c r="Z54" s="249" t="e">
        <f>VLOOKUP(W52,$S$84:$V$892,3,0)</f>
        <v>#N/A</v>
      </c>
      <c r="AA54" s="264" t="e">
        <f>TRUNC((Z54+Y54)*VLOOKUP(W55,$Y$84:$Z$163,2,0),2)</f>
        <v>#N/A</v>
      </c>
      <c r="AB54" s="4"/>
      <c r="AC54" s="120"/>
      <c r="AD54" s="258"/>
      <c r="AE54" s="249" t="e">
        <f>VLOOKUP(AB52,$S$84:$V$892,3,0)</f>
        <v>#N/A</v>
      </c>
      <c r="AF54" s="264" t="e">
        <f>TRUNC((AE54+AD54)*VLOOKUP(AB55,$Y$84:$Z$163,2,0),2)</f>
        <v>#N/A</v>
      </c>
      <c r="AG54" s="10" t="s">
        <v>970</v>
      </c>
    </row>
    <row r="55" spans="4:33" x14ac:dyDescent="0.15">
      <c r="R55" s="5"/>
      <c r="S55" s="122"/>
      <c r="T55" s="259"/>
      <c r="U55" s="251" t="e">
        <f>VLOOKUP(R52,$S$84:$V$892,4,0)</f>
        <v>#N/A</v>
      </c>
      <c r="V55" s="265" t="e">
        <f>TRUNC((U55+T55)*VLOOKUP(R55,$Y$84:$Z$163,2,0),2)</f>
        <v>#N/A</v>
      </c>
      <c r="W55" s="5"/>
      <c r="X55" s="122"/>
      <c r="Y55" s="259"/>
      <c r="Z55" s="251" t="e">
        <f>VLOOKUP(W52,$S$84:$V$892,4,0)</f>
        <v>#N/A</v>
      </c>
      <c r="AA55" s="265" t="e">
        <f>TRUNC((Z55+Y55)*VLOOKUP(W55,$Y$84:$Z$163,2,0),2)</f>
        <v>#N/A</v>
      </c>
      <c r="AB55" s="5"/>
      <c r="AC55" s="122"/>
      <c r="AD55" s="259"/>
      <c r="AE55" s="251" t="e">
        <f>VLOOKUP(AB52,$S$84:$V$892,4,0)</f>
        <v>#N/A</v>
      </c>
      <c r="AF55" s="265" t="e">
        <f>TRUNC((AE55+AD55)*VLOOKUP(AB55,$Y$84:$Z$163,2,0),2)</f>
        <v>#N/A</v>
      </c>
      <c r="AG55" s="10" t="s">
        <v>970</v>
      </c>
    </row>
    <row r="56" spans="4:33" x14ac:dyDescent="0.15">
      <c r="D56" s="167" t="s">
        <v>981</v>
      </c>
      <c r="E56" s="73"/>
      <c r="F56" s="32">
        <f>VLOOKUP(E3,$S$84:$V$892,3,0)</f>
        <v>85</v>
      </c>
      <c r="G56" s="33">
        <f>VLOOKUP(E3,$S$84:$V$892,4,0)</f>
        <v>76</v>
      </c>
      <c r="H56" s="34">
        <f>VLOOKUP(E3,$S$84:$V$892,2,0)</f>
        <v>80</v>
      </c>
      <c r="I56" s="10">
        <f>VLOOKUP(E7,Y84:Z162,2,0)</f>
        <v>0.51739400000000002</v>
      </c>
      <c r="K56" s="167" t="s">
        <v>981</v>
      </c>
      <c r="L56" s="73"/>
      <c r="M56" s="32">
        <f>F56</f>
        <v>85</v>
      </c>
      <c r="N56" s="33">
        <f>G56</f>
        <v>76</v>
      </c>
      <c r="O56" s="34">
        <f>H56</f>
        <v>80</v>
      </c>
      <c r="P56" s="10">
        <f>VLOOKUP(L7,Y84:Z162,2,0)</f>
        <v>0.53435429999999995</v>
      </c>
      <c r="R56" s="7"/>
      <c r="S56" s="123"/>
      <c r="T56" s="260"/>
      <c r="U56" s="253" t="e">
        <f>VLOOKUP(R52,$S$84:$V$892,2,0)</f>
        <v>#N/A</v>
      </c>
      <c r="V56" s="269" t="e">
        <f>TRUNC((U56+T56)*VLOOKUP(R55,$Y$84:$Z$163,2,0),2)</f>
        <v>#N/A</v>
      </c>
      <c r="W56" s="7"/>
      <c r="X56" s="123"/>
      <c r="Y56" s="260"/>
      <c r="Z56" s="253" t="e">
        <f>VLOOKUP(W52,$S$84:$V$892,2,0)</f>
        <v>#N/A</v>
      </c>
      <c r="AA56" s="269" t="e">
        <f>TRUNC((Z56+Y56)*VLOOKUP(W55,$Y$84:$Z$163,2,0),2)</f>
        <v>#N/A</v>
      </c>
      <c r="AB56" s="7"/>
      <c r="AC56" s="123"/>
      <c r="AD56" s="260"/>
      <c r="AE56" s="253" t="e">
        <f>VLOOKUP(AB52,$S$84:$V$892,2,0)</f>
        <v>#N/A</v>
      </c>
      <c r="AF56" s="269" t="e">
        <f>TRUNC((AE56+AD56)*VLOOKUP(AB55,$Y$84:$Z$163,2,0),2)</f>
        <v>#N/A</v>
      </c>
      <c r="AG56" s="10" t="s">
        <v>970</v>
      </c>
    </row>
    <row r="57" spans="4:33" x14ac:dyDescent="0.15">
      <c r="D57" s="39" t="s">
        <v>962</v>
      </c>
      <c r="E57" s="39"/>
      <c r="F57" s="55">
        <f>IF(F4=0,0,VLOOKUP(F4,$AE$94:$AG$98,3,0))</f>
        <v>0</v>
      </c>
      <c r="G57" s="37">
        <f>IF(F5=0,0,VLOOKUP(F5,$AE$94:$AG$98,3,0))</f>
        <v>13</v>
      </c>
      <c r="H57" s="56">
        <f>IF(F6=0,0,VLOOKUP(F6,$AE$94:$AG$98,3,0))</f>
        <v>13</v>
      </c>
      <c r="I57" s="63">
        <f>MID(F3,4,2)*1</f>
        <v>37</v>
      </c>
      <c r="K57" s="39" t="s">
        <v>915</v>
      </c>
      <c r="L57" s="39"/>
      <c r="M57" s="55">
        <f>IF(F4=0,0,VLOOKUP(F4,$AE$94:$AG$98,3,0))</f>
        <v>0</v>
      </c>
      <c r="N57" s="37">
        <f>IF(F5=0,0,VLOOKUP(F5,$AE$94:$AG$98,3,0))</f>
        <v>13</v>
      </c>
      <c r="O57" s="56">
        <f>IF(F6=0,0,VLOOKUP(F6,$AE$94:$AG$98,3,0))</f>
        <v>13</v>
      </c>
      <c r="P57" s="63">
        <f>MID(F3,4,2)*1</f>
        <v>37</v>
      </c>
      <c r="R57" s="2"/>
      <c r="S57" s="6"/>
      <c r="T57" s="17">
        <v>40</v>
      </c>
      <c r="U57" s="11" t="e">
        <f>(VLOOKUP(R60,$Y$84:$AD$163,5,0)-VLOOKUP(T57,$Y$84:$AD$163,5,0))/1000&amp;"k"&amp;VLOOKUP(R60,$Y$84:$AD$163,6,0)-VLOOKUP(T57,$Y$84:$AD$163,6,0)&amp;"ｺ"&amp;TRUNC((U59+T59)*(U60+T60)^0.5*(U61+T61)^0.5*VLOOKUP(T57,$Y$84:$Z$163,2,0)^2/10)&amp;"/"&amp;TRUNC((U59+T59)*(U60+T60)^0.5*(U61+T61)^0.5*VLOOKUP($W$83,$Y$84:$Z$163,2,0)^2/10)&amp;":"&amp;VLOOKUP(R57,$S$84:$W$892,5,0)</f>
        <v>#N/A</v>
      </c>
      <c r="V57" s="139"/>
      <c r="W57" s="2"/>
      <c r="X57" s="6"/>
      <c r="Y57" s="17">
        <v>40</v>
      </c>
      <c r="Z57" s="11" t="e">
        <f>(VLOOKUP(W60,$Y$84:$AD$163,5,0)-VLOOKUP(Y57,$Y$84:$AD$163,5,0))/1000&amp;"k"&amp;VLOOKUP(W60,$Y$84:$AD$163,6,0)-VLOOKUP(Y57,$Y$84:$AD$163,6,0)&amp;"ｺ"&amp;TRUNC((Z59+Y59)*(Z60+Y60)^0.5*(Z61+Y61)^0.5*VLOOKUP(Y57,$Y$84:$Z$163,2,0)^2/10)&amp;"/"&amp;TRUNC((Z59+Y59)*(Z60+Y60)^0.5*(Z61+Y61)^0.5*VLOOKUP($W$83,$Y$84:$Z$163,2,0)^2/10)&amp;":"&amp;VLOOKUP(W57,$S$84:$W$892,5,0)</f>
        <v>#N/A</v>
      </c>
      <c r="AA57" s="139"/>
      <c r="AB57" s="2"/>
      <c r="AC57" s="6"/>
      <c r="AD57" s="17">
        <v>40</v>
      </c>
      <c r="AE57" s="11" t="e">
        <f>(VLOOKUP(AB60,$Y$84:$AD$163,5,0)-VLOOKUP(AD57,$Y$84:$AD$163,5,0))/1000&amp;"k"&amp;VLOOKUP(AB60,$Y$84:$AD$163,6,0)-VLOOKUP(AD57,$Y$84:$AD$163,6,0)&amp;"ｺ"&amp;TRUNC((AE59+AD59)*(AE60+AD60)^0.5*(AE61+AD61)^0.5*VLOOKUP(AD57,$Y$84:$Z$163,2,0)^2/10)&amp;"/"&amp;TRUNC((AE59+AD59)*(AE60+AD60)^0.5*(AE61+AD61)^0.5*VLOOKUP($W$83,$Y$84:$Z$163,2,0)^2/10)&amp;":"&amp;VLOOKUP(AB57,$S$84:$W$892,5,0)</f>
        <v>#N/A</v>
      </c>
      <c r="AF57" s="139"/>
      <c r="AG57" s="10" t="s">
        <v>970</v>
      </c>
    </row>
    <row r="58" spans="4:33" x14ac:dyDescent="0.15">
      <c r="D58" s="8" t="s">
        <v>963</v>
      </c>
      <c r="E58" s="8"/>
      <c r="F58" s="57">
        <f>IF(F4=0,0,VLOOKUP(F4,$AE$94:$AG$98,2,0))</f>
        <v>0</v>
      </c>
      <c r="G58" s="58">
        <f>IF(F5=0,0,VLOOKUP(F5,$AE$94:$AG$98,2,0))</f>
        <v>14</v>
      </c>
      <c r="H58" s="59">
        <f>IF(F6=0,0,VLOOKUP(F6,$AE$94:$AG$98,2,0))</f>
        <v>14</v>
      </c>
      <c r="I58" s="64">
        <f>LEFT(F3,2)*1</f>
        <v>45</v>
      </c>
      <c r="K58" s="8" t="s">
        <v>916</v>
      </c>
      <c r="L58" s="8"/>
      <c r="M58" s="57">
        <f>IF(F4=0,0,VLOOKUP(F4,$AE$94:$AG$98,2,0))</f>
        <v>0</v>
      </c>
      <c r="N58" s="58">
        <f>IF(F5=0,0,VLOOKUP(F5,$AE$94:$AG$98,2,0))</f>
        <v>14</v>
      </c>
      <c r="O58" s="59">
        <f>IF(F6=0,0,VLOOKUP(F6,$AE$94:$AG$98,2,0))</f>
        <v>14</v>
      </c>
      <c r="P58" s="64">
        <f>LEFT(F3,2)*1</f>
        <v>45</v>
      </c>
      <c r="R58" s="3"/>
      <c r="S58" s="121"/>
      <c r="T58" s="158"/>
      <c r="U58" s="130" t="str">
        <f>ROUND(SUM(T59:T61)/45*100,)&amp;"%"&amp;DEC2HEX(T59)&amp;DEC2HEX(T60)&amp;DEC2HEX(T61)&amp;SUM(T59:T61)</f>
        <v>0%0000</v>
      </c>
      <c r="V58" s="268" t="e">
        <f>TRUNC((U59+T59)*(U60+T60)^0.5*(U61+T61)^0.5*VLOOKUP(R60,$Y$84:$Z$163,2,0)^2/10,1)</f>
        <v>#N/A</v>
      </c>
      <c r="W58" s="3"/>
      <c r="X58" s="121"/>
      <c r="Y58" s="158"/>
      <c r="Z58" s="130" t="str">
        <f>ROUND(SUM(Y59:Y61)/45*100,)&amp;"%"&amp;DEC2HEX(Y59)&amp;DEC2HEX(Y60)&amp;DEC2HEX(Y61)&amp;SUM(Y59:Y61)</f>
        <v>0%0000</v>
      </c>
      <c r="AA58" s="268" t="e">
        <f>TRUNC((Z59+Y59)*(Z60+Y60)^0.5*(Z61+Y61)^0.5*VLOOKUP(W60,$Y$84:$Z$163,2,0)^2/10,1)</f>
        <v>#N/A</v>
      </c>
      <c r="AB58" s="3"/>
      <c r="AC58" s="121"/>
      <c r="AD58" s="158"/>
      <c r="AE58" s="130" t="str">
        <f>ROUND(SUM(AD59:AD61)/45*100,)&amp;"%"&amp;DEC2HEX(AD59)&amp;DEC2HEX(AD60)&amp;DEC2HEX(AD61)&amp;SUM(AD59:AD61)</f>
        <v>0%0000</v>
      </c>
      <c r="AF58" s="268" t="e">
        <f>TRUNC((AE59+AD59)*(AE60+AD60)^0.5*(AE61+AD61)^0.5*VLOOKUP(AB60,$Y$84:$Z$163,2,0)^2/10,1)</f>
        <v>#N/A</v>
      </c>
      <c r="AG58" s="10" t="s">
        <v>970</v>
      </c>
    </row>
    <row r="59" spans="4:33" x14ac:dyDescent="0.15">
      <c r="D59" s="39" t="s">
        <v>966</v>
      </c>
      <c r="E59" s="39"/>
      <c r="F59" s="55">
        <f>IF(F57=0,MAX($I$57-(MAX($F58:$H58)*2),0),F57)</f>
        <v>9</v>
      </c>
      <c r="G59" s="37">
        <f>IF(G57=0,MAX($I$57-(MAX($F58:$H58)*2),0),G57)</f>
        <v>13</v>
      </c>
      <c r="H59" s="56">
        <f>IF(H57=0,MAX($I$57-(MAX($F58:$H58)*2),0),H57)</f>
        <v>13</v>
      </c>
      <c r="I59" s="65">
        <f>MAX(I57,SUM(F59:H59))</f>
        <v>37</v>
      </c>
      <c r="K59" s="39" t="s">
        <v>917</v>
      </c>
      <c r="L59" s="39"/>
      <c r="M59" s="55">
        <f>IF(M57=0,MAX($P$57-(MAX($M58:$O58)*2),0),M57)</f>
        <v>9</v>
      </c>
      <c r="N59" s="37">
        <f>IF(N57=0,MAX($P$57-(MAX($M58:$O58)*2),0),N57)</f>
        <v>13</v>
      </c>
      <c r="O59" s="56">
        <f>IF(O57=0,MAX($P$57-(MAX($M58:$O58)*2),0),O57)</f>
        <v>13</v>
      </c>
      <c r="P59" s="65">
        <f>MAX(P57,SUM(M59:O59))</f>
        <v>37</v>
      </c>
      <c r="R59" s="4"/>
      <c r="S59" s="120"/>
      <c r="T59" s="258"/>
      <c r="U59" s="249" t="e">
        <f>VLOOKUP(R57,$S$84:$V$892,3,0)</f>
        <v>#N/A</v>
      </c>
      <c r="V59" s="264" t="e">
        <f>TRUNC((U59+T59)*VLOOKUP(R60,$Y$84:$Z$163,2,0),2)</f>
        <v>#N/A</v>
      </c>
      <c r="W59" s="4"/>
      <c r="X59" s="120"/>
      <c r="Y59" s="258"/>
      <c r="Z59" s="249" t="e">
        <f>VLOOKUP(W57,$S$84:$V$892,3,0)</f>
        <v>#N/A</v>
      </c>
      <c r="AA59" s="264" t="e">
        <f>TRUNC((Z59+Y59)*VLOOKUP(W60,$Y$84:$Z$163,2,0),2)</f>
        <v>#N/A</v>
      </c>
      <c r="AB59" s="4"/>
      <c r="AC59" s="120"/>
      <c r="AD59" s="258"/>
      <c r="AE59" s="249" t="e">
        <f>VLOOKUP(AB57,$S$84:$V$892,3,0)</f>
        <v>#N/A</v>
      </c>
      <c r="AF59" s="264" t="e">
        <f>TRUNC((AE59+AD59)*VLOOKUP(AB60,$Y$84:$Z$163,2,0),2)</f>
        <v>#N/A</v>
      </c>
      <c r="AG59" s="10" t="s">
        <v>970</v>
      </c>
    </row>
    <row r="60" spans="4:33" x14ac:dyDescent="0.15">
      <c r="D60" s="8" t="s">
        <v>967</v>
      </c>
      <c r="E60" s="8"/>
      <c r="F60" s="57">
        <f>IF(F58=0,MAX($F58:$H58)-1,F58)</f>
        <v>13</v>
      </c>
      <c r="G60" s="58">
        <f>IF(G58=0,MAX($F58:$H58)-1,G58)</f>
        <v>14</v>
      </c>
      <c r="H60" s="59">
        <f>IF(H58=0,MAX($F58:$H58)-1,H58)</f>
        <v>14</v>
      </c>
      <c r="I60" s="66">
        <f>MIN(I58,SUM(F60:H60))</f>
        <v>41</v>
      </c>
      <c r="K60" s="8" t="s">
        <v>918</v>
      </c>
      <c r="L60" s="8"/>
      <c r="M60" s="57">
        <f>IF(M58=0,MAX($M58:$O58)-1,M58)</f>
        <v>13</v>
      </c>
      <c r="N60" s="58">
        <f>IF(N58=0,MAX($M58:$O58)-1,N58)</f>
        <v>14</v>
      </c>
      <c r="O60" s="59">
        <f>IF(O58=0,MAX($M58:$O58)-1,O58)</f>
        <v>14</v>
      </c>
      <c r="P60" s="66">
        <f>MIN(P58,SUM(M60:O60))</f>
        <v>41</v>
      </c>
      <c r="R60" s="5"/>
      <c r="S60" s="122"/>
      <c r="T60" s="259"/>
      <c r="U60" s="251" t="e">
        <f>VLOOKUP(R57,$S$84:$V$892,4,0)</f>
        <v>#N/A</v>
      </c>
      <c r="V60" s="265" t="e">
        <f>TRUNC((U60+T60)*VLOOKUP(R60,$Y$84:$Z$163,2,0),2)</f>
        <v>#N/A</v>
      </c>
      <c r="W60" s="5"/>
      <c r="X60" s="122"/>
      <c r="Y60" s="259"/>
      <c r="Z60" s="251" t="e">
        <f>VLOOKUP(W57,$S$84:$V$892,4,0)</f>
        <v>#N/A</v>
      </c>
      <c r="AA60" s="265" t="e">
        <f>TRUNC((Z60+Y60)*VLOOKUP(W60,$Y$84:$Z$163,2,0),2)</f>
        <v>#N/A</v>
      </c>
      <c r="AB60" s="5"/>
      <c r="AC60" s="122"/>
      <c r="AD60" s="259"/>
      <c r="AE60" s="251" t="e">
        <f>VLOOKUP(AB57,$S$84:$V$892,4,0)</f>
        <v>#N/A</v>
      </c>
      <c r="AF60" s="265" t="e">
        <f>TRUNC((AE60+AD60)*VLOOKUP(AB60,$Y$84:$Z$163,2,0),2)</f>
        <v>#N/A</v>
      </c>
      <c r="AG60" s="10" t="s">
        <v>970</v>
      </c>
    </row>
    <row r="61" spans="4:33" x14ac:dyDescent="0.15">
      <c r="D61" s="39" t="s">
        <v>964</v>
      </c>
      <c r="E61" s="39"/>
      <c r="F61" s="55">
        <f>IF(AND(F57+$H57&gt;0,F57=$H57),$H61,F59)</f>
        <v>9</v>
      </c>
      <c r="G61" s="60">
        <f>IF(AND(G57+$H57&gt;0,G57=$H57),$H61,G59)</f>
        <v>13</v>
      </c>
      <c r="H61" s="61">
        <f>MAX(H59,ROUNDUP(E$5/I$56-H$56,))</f>
        <v>13</v>
      </c>
      <c r="I61" s="65">
        <f>MAX(I59,SUM(F61:H61))</f>
        <v>37</v>
      </c>
      <c r="K61" s="39" t="s">
        <v>919</v>
      </c>
      <c r="L61" s="39"/>
      <c r="M61" s="55">
        <f>IF(AND(M57+$O57&gt;0,M57=$O57),$O61,M59)</f>
        <v>9</v>
      </c>
      <c r="N61" s="60">
        <f>IF(AND(N57+$O57&gt;0,N57=$O57),$O61,N59)</f>
        <v>13</v>
      </c>
      <c r="O61" s="61">
        <f>MAX(O59,ROUNDUP(E$5/P$56-O$56,))</f>
        <v>13</v>
      </c>
      <c r="P61" s="65">
        <f>MAX(P59,SUM(M61:O61))</f>
        <v>37</v>
      </c>
      <c r="R61" s="7"/>
      <c r="S61" s="123"/>
      <c r="T61" s="260"/>
      <c r="U61" s="253" t="e">
        <f>VLOOKUP(R57,$S$84:$V$892,2,0)</f>
        <v>#N/A</v>
      </c>
      <c r="V61" s="269" t="e">
        <f>TRUNC((U61+T61)*VLOOKUP(R60,$Y$84:$Z$163,2,0),2)</f>
        <v>#N/A</v>
      </c>
      <c r="W61" s="7"/>
      <c r="X61" s="123"/>
      <c r="Y61" s="260"/>
      <c r="Z61" s="253" t="e">
        <f>VLOOKUP(W57,$S$84:$V$892,2,0)</f>
        <v>#N/A</v>
      </c>
      <c r="AA61" s="269" t="e">
        <f>TRUNC((Z61+Y61)*VLOOKUP(W60,$Y$84:$Z$163,2,0),2)</f>
        <v>#N/A</v>
      </c>
      <c r="AB61" s="7"/>
      <c r="AC61" s="123"/>
      <c r="AD61" s="260"/>
      <c r="AE61" s="253" t="e">
        <f>VLOOKUP(AB57,$S$84:$V$892,2,0)</f>
        <v>#N/A</v>
      </c>
      <c r="AF61" s="269" t="e">
        <f>TRUNC((AE61+AD61)*VLOOKUP(AB60,$Y$84:$Z$163,2,0),2)</f>
        <v>#N/A</v>
      </c>
      <c r="AG61" s="10" t="s">
        <v>970</v>
      </c>
    </row>
    <row r="62" spans="4:33" x14ac:dyDescent="0.15">
      <c r="D62" s="8" t="s">
        <v>965</v>
      </c>
      <c r="E62" s="8"/>
      <c r="F62" s="137">
        <f>IF(AND(F58+$H58&gt;0,F58=$H58),$H62,IF(AND(F58&lt;$H58,F60=$H62),F60-1,F60))</f>
        <v>13</v>
      </c>
      <c r="G62" s="138">
        <f>IF(AND(G58+$H58&gt;0,G58=$H58),$H62,IF(AND(G58&lt;$H58,G60=$H62),G60-1,G60))</f>
        <v>14</v>
      </c>
      <c r="H62" s="79">
        <f>MAX(H61,MIN(15,TRUNC((E$5+1)/I$56-H$56)))</f>
        <v>14</v>
      </c>
      <c r="I62" s="66">
        <f>MIN(I60,SUM(F62:H62))</f>
        <v>41</v>
      </c>
      <c r="K62" s="8" t="s">
        <v>920</v>
      </c>
      <c r="L62" s="8"/>
      <c r="M62" s="137">
        <f>IF(AND(M58+$O58&gt;0,M58=$O58),$O62,IF(AND(M58&lt;$O58,M60=$O62),M60-1,M60))</f>
        <v>12</v>
      </c>
      <c r="N62" s="138">
        <f>IF(AND(N58+$O58&gt;0,N58=$O58),$O62,IF(AND(N58&lt;$O58,N60=$O62),N60-1,N60))</f>
        <v>13</v>
      </c>
      <c r="O62" s="79">
        <f>MAX(O61,MIN(15,TRUNC((E$5+1)/P$56-O$56)))</f>
        <v>13</v>
      </c>
      <c r="P62" s="66">
        <f>MIN(P60,SUM(M62:O62))</f>
        <v>38</v>
      </c>
      <c r="R62" s="2"/>
      <c r="S62" s="6"/>
      <c r="T62" s="17">
        <v>40</v>
      </c>
      <c r="U62" s="30" t="e">
        <f>(VLOOKUP(R65,$Y$84:$AD$163,5,0)-VLOOKUP(T62,$Y$84:$AD$163,5,0))/1000&amp;"k"&amp;VLOOKUP(R65,$Y$84:$AD$163,6,0)-VLOOKUP(T62,$Y$84:$AD$163,6,0)&amp;"ｺ"&amp;TRUNC((U64+T64)*(U65+T65)^0.5*(U66+T66)^0.5*VLOOKUP(T62,$Y$84:$Z$163,2,0)^2/10)&amp;"/"&amp;TRUNC((U64+T64)*(U65+T65)^0.5*(U66+T66)^0.5*VLOOKUP($W$83,$Y$84:$Z$163,2,0)^2/10)&amp;":"&amp;VLOOKUP(R62,$S$84:$W$892,5,0)</f>
        <v>#N/A</v>
      </c>
      <c r="V62" s="140"/>
      <c r="W62" s="2"/>
      <c r="X62" s="6"/>
      <c r="Y62" s="17">
        <v>40</v>
      </c>
      <c r="Z62" s="30" t="e">
        <f>(VLOOKUP(W65,$Y$84:$AD$163,5,0)-VLOOKUP(Y62,$Y$84:$AD$163,5,0))/1000&amp;"k"&amp;VLOOKUP(W65,$Y$84:$AD$163,6,0)-VLOOKUP(Y62,$Y$84:$AD$163,6,0)&amp;"ｺ"&amp;TRUNC((Z64+Y64)*(Z65+Y65)^0.5*(Z66+Y66)^0.5*VLOOKUP(Y62,$Y$84:$Z$163,2,0)^2/10)&amp;"/"&amp;TRUNC((Z64+Y64)*(Z65+Y65)^0.5*(Z66+Y66)^0.5*VLOOKUP($W$83,$Y$84:$Z$163,2,0)^2/10)&amp;":"&amp;VLOOKUP(W62,$S$84:$W$892,5,0)</f>
        <v>#N/A</v>
      </c>
      <c r="AA62" s="140"/>
      <c r="AB62" s="2"/>
      <c r="AC62" s="6"/>
      <c r="AD62" s="17">
        <v>40</v>
      </c>
      <c r="AE62" s="30" t="e">
        <f>(VLOOKUP(AB65,$Y$84:$AD$163,5,0)-VLOOKUP(AD62,$Y$84:$AD$163,5,0))/1000&amp;"k"&amp;VLOOKUP(AB65,$Y$84:$AD$163,6,0)-VLOOKUP(AD62,$Y$84:$AD$163,6,0)&amp;"ｺ"&amp;TRUNC((AE64+AD64)*(AE65+AD65)^0.5*(AE66+AD66)^0.5*VLOOKUP(AD62,$Y$84:$Z$163,2,0)^2/10)&amp;"/"&amp;TRUNC((AE64+AD64)*(AE65+AD65)^0.5*(AE66+AD66)^0.5*VLOOKUP($W$83,$Y$84:$Z$163,2,0)^2/10)&amp;":"&amp;VLOOKUP(AB62,$S$84:$W$892,5,0)</f>
        <v>#N/A</v>
      </c>
      <c r="AF62" s="140"/>
      <c r="AG62" s="10" t="s">
        <v>970</v>
      </c>
    </row>
    <row r="63" spans="4:33" x14ac:dyDescent="0.15">
      <c r="D63" s="174" t="s">
        <v>968</v>
      </c>
      <c r="E63" s="39"/>
      <c r="F63" s="75">
        <f>MAX(I61-H64-G62,F61)</f>
        <v>9</v>
      </c>
      <c r="G63" s="76">
        <f>MAX(I61-H64-F62,G61)</f>
        <v>13</v>
      </c>
      <c r="H63" s="61">
        <f>MAX(H59,H61)</f>
        <v>13</v>
      </c>
      <c r="I63" s="67"/>
      <c r="K63" s="174" t="s">
        <v>968</v>
      </c>
      <c r="L63" s="39"/>
      <c r="M63" s="75">
        <f>MAX(P61-O64-N62,M61)</f>
        <v>11</v>
      </c>
      <c r="N63" s="76">
        <f>MAX(P61-O64-M62,N61)</f>
        <v>13</v>
      </c>
      <c r="O63" s="61">
        <f>MAX(O59,O61)</f>
        <v>13</v>
      </c>
      <c r="P63" s="67"/>
      <c r="R63" s="3"/>
      <c r="S63" s="121"/>
      <c r="T63" s="158"/>
      <c r="U63" s="130" t="str">
        <f>ROUND(SUM(T64:T66)/45*100,)&amp;"%"&amp;DEC2HEX(T64)&amp;DEC2HEX(T65)&amp;DEC2HEX(T66)&amp;SUM(T64:T66)</f>
        <v>0%0000</v>
      </c>
      <c r="V63" s="268" t="e">
        <f>TRUNC((U64+T64)*(U65+T65)^0.5*(U66+T66)^0.5*VLOOKUP(R65,$Y$84:$Z$163,2,0)^2/10,1)</f>
        <v>#N/A</v>
      </c>
      <c r="W63" s="3"/>
      <c r="X63" s="121"/>
      <c r="Y63" s="158"/>
      <c r="Z63" s="130" t="str">
        <f>ROUND(SUM(Y64:Y66)/45*100,)&amp;"%"&amp;DEC2HEX(Y64)&amp;DEC2HEX(Y65)&amp;DEC2HEX(Y66)&amp;SUM(Y64:Y66)</f>
        <v>0%0000</v>
      </c>
      <c r="AA63" s="268" t="e">
        <f>TRUNC((Z64+Y64)*(Z65+Y65)^0.5*(Z66+Y66)^0.5*VLOOKUP(W65,$Y$84:$Z$163,2,0)^2/10,1)</f>
        <v>#N/A</v>
      </c>
      <c r="AB63" s="3"/>
      <c r="AC63" s="121"/>
      <c r="AD63" s="158"/>
      <c r="AE63" s="130" t="str">
        <f>ROUND(SUM(AD64:AD66)/45*100,)&amp;"%"&amp;DEC2HEX(AD64)&amp;DEC2HEX(AD65)&amp;DEC2HEX(AD66)&amp;SUM(AD64:AD66)</f>
        <v>0%0000</v>
      </c>
      <c r="AF63" s="268" t="e">
        <f>TRUNC((AE64+AD64)*(AE65+AD65)^0.5*(AE66+AD66)^0.5*VLOOKUP(AB65,$Y$84:$Z$163,2,0)^2/10,1)</f>
        <v>#N/A</v>
      </c>
      <c r="AG63" s="10" t="s">
        <v>970</v>
      </c>
    </row>
    <row r="64" spans="4:33" x14ac:dyDescent="0.15">
      <c r="D64" s="176" t="s">
        <v>969</v>
      </c>
      <c r="E64" s="26"/>
      <c r="F64" s="77">
        <f>MIN(I62-H63-G61,F62)</f>
        <v>13</v>
      </c>
      <c r="G64" s="78">
        <f>MIN(I62-H63-F61,G62)</f>
        <v>14</v>
      </c>
      <c r="H64" s="62">
        <f>MIN(H60,H62)</f>
        <v>14</v>
      </c>
      <c r="I64" s="68"/>
      <c r="K64" s="176" t="s">
        <v>969</v>
      </c>
      <c r="L64" s="26"/>
      <c r="M64" s="77">
        <f>MIN(P62-O63-N61,M62)</f>
        <v>12</v>
      </c>
      <c r="N64" s="78">
        <f>MIN(P62-O63-M61,N62)</f>
        <v>13</v>
      </c>
      <c r="O64" s="62">
        <f>MIN(O60,O62)</f>
        <v>13</v>
      </c>
      <c r="P64" s="68"/>
      <c r="R64" s="4"/>
      <c r="S64" s="120"/>
      <c r="T64" s="258"/>
      <c r="U64" s="249" t="e">
        <f>VLOOKUP(R62,$S$84:$V$892,3,0)</f>
        <v>#N/A</v>
      </c>
      <c r="V64" s="264" t="e">
        <f>TRUNC((U64+T64)*VLOOKUP(R65,$Y$84:$Z$163,2,0),2)</f>
        <v>#N/A</v>
      </c>
      <c r="W64" s="4"/>
      <c r="X64" s="120"/>
      <c r="Y64" s="258"/>
      <c r="Z64" s="249" t="e">
        <f>VLOOKUP(W62,$S$84:$V$892,3,0)</f>
        <v>#N/A</v>
      </c>
      <c r="AA64" s="264" t="e">
        <f>TRUNC((Z64+Y64)*VLOOKUP(W65,$Y$84:$Z$163,2,0),2)</f>
        <v>#N/A</v>
      </c>
      <c r="AB64" s="4"/>
      <c r="AC64" s="120"/>
      <c r="AD64" s="258"/>
      <c r="AE64" s="249" t="e">
        <f>VLOOKUP(AB62,$S$84:$V$892,3,0)</f>
        <v>#N/A</v>
      </c>
      <c r="AF64" s="264" t="e">
        <f>TRUNC((AE64+AD64)*VLOOKUP(AB65,$Y$84:$Z$163,2,0),2)</f>
        <v>#N/A</v>
      </c>
      <c r="AG64" s="10" t="s">
        <v>970</v>
      </c>
    </row>
    <row r="65" spans="2:35" x14ac:dyDescent="0.15">
      <c r="R65" s="5"/>
      <c r="S65" s="122"/>
      <c r="T65" s="259"/>
      <c r="U65" s="251" t="e">
        <f>VLOOKUP(R62,$S$84:$V$892,4,0)</f>
        <v>#N/A</v>
      </c>
      <c r="V65" s="265" t="e">
        <f>TRUNC((U65+T65)*VLOOKUP(R65,$Y$84:$Z$163,2,0),2)</f>
        <v>#N/A</v>
      </c>
      <c r="W65" s="5"/>
      <c r="X65" s="122"/>
      <c r="Y65" s="259"/>
      <c r="Z65" s="251" t="e">
        <f>VLOOKUP(W62,$S$84:$V$892,4,0)</f>
        <v>#N/A</v>
      </c>
      <c r="AA65" s="265" t="e">
        <f>TRUNC((Z65+Y65)*VLOOKUP(W65,$Y$84:$Z$163,2,0),2)</f>
        <v>#N/A</v>
      </c>
      <c r="AB65" s="5"/>
      <c r="AC65" s="122"/>
      <c r="AD65" s="259"/>
      <c r="AE65" s="251" t="e">
        <f>VLOOKUP(AB62,$S$84:$V$892,4,0)</f>
        <v>#N/A</v>
      </c>
      <c r="AF65" s="265" t="e">
        <f>TRUNC((AE65+AD65)*VLOOKUP(AB65,$Y$84:$Z$163,2,0),2)</f>
        <v>#N/A</v>
      </c>
      <c r="AG65" s="10" t="s">
        <v>970</v>
      </c>
    </row>
    <row r="66" spans="2:35" x14ac:dyDescent="0.15">
      <c r="E66" s="169" t="s">
        <v>976</v>
      </c>
      <c r="F66" s="36">
        <f>IF(F$63&gt;F$64,"-",F63)</f>
        <v>9</v>
      </c>
      <c r="G66" s="37">
        <f>IF(G$63&gt;G$64,"-",G63)</f>
        <v>13</v>
      </c>
      <c r="H66" s="38">
        <f>IF(H$63&gt;H$64,"-",H63)</f>
        <v>13</v>
      </c>
      <c r="L66" s="169" t="s">
        <v>976</v>
      </c>
      <c r="M66" s="36">
        <f>IF(M$63&gt;M$64,"-",M63)</f>
        <v>11</v>
      </c>
      <c r="N66" s="37">
        <f>IF(N$63&gt;N$64,"-",N63)</f>
        <v>13</v>
      </c>
      <c r="O66" s="38">
        <f>IF(O$63&gt;O$64,"-",O63)</f>
        <v>13</v>
      </c>
      <c r="R66" s="7"/>
      <c r="S66" s="123"/>
      <c r="T66" s="260"/>
      <c r="U66" s="253" t="e">
        <f>VLOOKUP(R62,$S$84:$V$892,2,0)</f>
        <v>#N/A</v>
      </c>
      <c r="V66" s="269" t="e">
        <f>TRUNC((U66+T66)*VLOOKUP(R65,$Y$84:$Z$163,2,0),2)</f>
        <v>#N/A</v>
      </c>
      <c r="W66" s="7"/>
      <c r="X66" s="123"/>
      <c r="Y66" s="260"/>
      <c r="Z66" s="253" t="e">
        <f>VLOOKUP(W62,$S$84:$V$892,2,0)</f>
        <v>#N/A</v>
      </c>
      <c r="AA66" s="269" t="e">
        <f>TRUNC((Z66+Y66)*VLOOKUP(W65,$Y$84:$Z$163,2,0),2)</f>
        <v>#N/A</v>
      </c>
      <c r="AB66" s="7"/>
      <c r="AC66" s="123"/>
      <c r="AD66" s="260"/>
      <c r="AE66" s="253" t="e">
        <f>VLOOKUP(AB62,$S$84:$V$892,2,0)</f>
        <v>#N/A</v>
      </c>
      <c r="AF66" s="269" t="e">
        <f>TRUNC((AE66+AD66)*VLOOKUP(AB65,$Y$84:$Z$163,2,0),2)</f>
        <v>#N/A</v>
      </c>
      <c r="AG66" s="10" t="s">
        <v>970</v>
      </c>
    </row>
    <row r="67" spans="2:35" x14ac:dyDescent="0.15">
      <c r="F67" s="32">
        <f>IF(F$63&gt;F$64,"-",IF(MAX(F$66:F66)=F$64,"-",F66+1))</f>
        <v>10</v>
      </c>
      <c r="G67" s="33">
        <f>IF(G$63&gt;G$64,"-",IF(MAX(G$66:G66)=G$64,"-",G66+1))</f>
        <v>14</v>
      </c>
      <c r="H67" s="34">
        <f>IF(H$63&gt;H$64,"-",IF(MAX(H$66:H66)=H$64,"-",H66+1))</f>
        <v>14</v>
      </c>
      <c r="M67" s="32">
        <f>IF(M$63&gt;M$64,"-",IF(MAX(M$66:M66)=M$64,"-",M66+1))</f>
        <v>12</v>
      </c>
      <c r="N67" s="33" t="str">
        <f>IF(N$63&gt;N$64,"-",IF(MAX(N$66:N66)=N$64,"-",N66+1))</f>
        <v>-</v>
      </c>
      <c r="O67" s="34" t="str">
        <f>IF(O$63&gt;O$64,"-",IF(MAX(O$66:O66)=O$64,"-",O66+1))</f>
        <v>-</v>
      </c>
      <c r="R67" s="2"/>
      <c r="S67" s="6"/>
      <c r="T67" s="17">
        <v>40</v>
      </c>
      <c r="U67" s="11" t="e">
        <f>(VLOOKUP(R70,$Y$84:$AD$163,5,0)-VLOOKUP(T67,$Y$84:$AD$163,5,0))/1000&amp;"k"&amp;VLOOKUP(R70,$Y$84:$AD$163,6,0)-VLOOKUP(T67,$Y$84:$AD$163,6,0)&amp;"ｺ"&amp;TRUNC((U69+T69)*(U70+T70)^0.5*(U71+T71)^0.5*VLOOKUP(T67,$Y$84:$Z$163,2,0)^2/10)&amp;"/"&amp;TRUNC((U69+T69)*(U70+T70)^0.5*(U71+T71)^0.5*VLOOKUP($W$83,$Y$84:$Z$163,2,0)^2/10)&amp;":"&amp;VLOOKUP(R67,$S$84:$W$892,5,0)</f>
        <v>#N/A</v>
      </c>
      <c r="V67" s="139"/>
      <c r="W67" s="2"/>
      <c r="X67" s="6"/>
      <c r="Y67" s="17">
        <v>40</v>
      </c>
      <c r="Z67" s="11" t="e">
        <f>(VLOOKUP(W70,$Y$84:$AD$163,5,0)-VLOOKUP(Y67,$Y$84:$AD$163,5,0))/1000&amp;"k"&amp;VLOOKUP(W70,$Y$84:$AD$163,6,0)-VLOOKUP(Y67,$Y$84:$AD$163,6,0)&amp;"ｺ"&amp;TRUNC((Z69+Y69)*(Z70+Y70)^0.5*(Z71+Y71)^0.5*VLOOKUP(Y67,$Y$84:$Z$163,2,0)^2/10)&amp;"/"&amp;TRUNC((Z69+Y69)*(Z70+Y70)^0.5*(Z71+Y71)^0.5*VLOOKUP($W$83,$Y$84:$Z$163,2,0)^2/10)&amp;":"&amp;VLOOKUP(W67,$S$84:$W$892,5,0)</f>
        <v>#N/A</v>
      </c>
      <c r="AA67" s="139"/>
      <c r="AB67" s="2"/>
      <c r="AC67" s="6"/>
      <c r="AD67" s="17">
        <v>40</v>
      </c>
      <c r="AE67" s="11" t="e">
        <f>(VLOOKUP(AB70,$Y$84:$AD$163,5,0)-VLOOKUP(AD67,$Y$84:$AD$163,5,0))/1000&amp;"k"&amp;VLOOKUP(AB70,$Y$84:$AD$163,6,0)-VLOOKUP(AD67,$Y$84:$AD$163,6,0)&amp;"ｺ"&amp;TRUNC((AE69+AD69)*(AE70+AD70)^0.5*(AE71+AD71)^0.5*VLOOKUP(AD67,$Y$84:$Z$163,2,0)^2/10)&amp;"/"&amp;TRUNC((AE69+AD69)*(AE70+AD70)^0.5*(AE71+AD71)^0.5*VLOOKUP($W$83,$Y$84:$Z$163,2,0)^2/10)&amp;":"&amp;VLOOKUP(AB67,$S$84:$W$892,5,0)</f>
        <v>#N/A</v>
      </c>
      <c r="AF67" s="139"/>
      <c r="AG67" s="10" t="s">
        <v>970</v>
      </c>
    </row>
    <row r="68" spans="2:35" x14ac:dyDescent="0.15">
      <c r="F68" s="32">
        <f>IF(F$63&gt;F$64,"-",IF(MAX(F$66:F67)=F$64,"-",F67+1))</f>
        <v>11</v>
      </c>
      <c r="G68" s="33" t="str">
        <f>IF(G$63&gt;G$64,"-",IF(MAX(G$66:G67)=G$64,"-",G67+1))</f>
        <v>-</v>
      </c>
      <c r="H68" s="34" t="str">
        <f>IF(H$63&gt;H$64,"-",IF(MAX(H$66:H67)=H$64,"-",H67+1))</f>
        <v>-</v>
      </c>
      <c r="M68" s="32" t="str">
        <f>IF(M$63&gt;M$64,"-",IF(MAX(M$66:M67)=M$64,"-",M67+1))</f>
        <v>-</v>
      </c>
      <c r="N68" s="33" t="str">
        <f>IF(N$63&gt;N$64,"-",IF(MAX(N$66:N67)=N$64,"-",N67+1))</f>
        <v>-</v>
      </c>
      <c r="O68" s="34" t="str">
        <f>IF(O$63&gt;O$64,"-",IF(MAX(O$66:O67)=O$64,"-",O67+1))</f>
        <v>-</v>
      </c>
      <c r="R68" s="3"/>
      <c r="S68" s="121"/>
      <c r="T68" s="158"/>
      <c r="U68" s="130" t="str">
        <f>ROUND(SUM(T69:T71)/45*100,)&amp;"%"&amp;DEC2HEX(T69)&amp;DEC2HEX(T70)&amp;DEC2HEX(T71)&amp;SUM(T69:T71)</f>
        <v>0%0000</v>
      </c>
      <c r="V68" s="268" t="e">
        <f>TRUNC((U69+T69)*(U70+T70)^0.5*(U71+T71)^0.5*VLOOKUP(R70,$Y$84:$Z$163,2,0)^2/10,1)</f>
        <v>#N/A</v>
      </c>
      <c r="W68" s="3"/>
      <c r="X68" s="121"/>
      <c r="Y68" s="158"/>
      <c r="Z68" s="130" t="str">
        <f>ROUND(SUM(Y69:Y71)/45*100,)&amp;"%"&amp;DEC2HEX(Y69)&amp;DEC2HEX(Y70)&amp;DEC2HEX(Y71)&amp;SUM(Y69:Y71)</f>
        <v>0%0000</v>
      </c>
      <c r="AA68" s="268" t="e">
        <f>TRUNC((Z69+Y69)*(Z70+Y70)^0.5*(Z71+Y71)^0.5*VLOOKUP(W70,$Y$84:$Z$163,2,0)^2/10,1)</f>
        <v>#N/A</v>
      </c>
      <c r="AB68" s="3"/>
      <c r="AC68" s="121"/>
      <c r="AD68" s="158"/>
      <c r="AE68" s="130" t="str">
        <f>ROUND(SUM(AD69:AD71)/45*100,)&amp;"%"&amp;DEC2HEX(AD69)&amp;DEC2HEX(AD70)&amp;DEC2HEX(AD71)&amp;SUM(AD69:AD71)</f>
        <v>0%0000</v>
      </c>
      <c r="AF68" s="268" t="e">
        <f>TRUNC((AE69+AD69)*(AE70+AD70)^0.5*(AE71+AD71)^0.5*VLOOKUP(AB70,$Y$84:$Z$163,2,0)^2/10,1)</f>
        <v>#N/A</v>
      </c>
      <c r="AG68" s="10" t="s">
        <v>970</v>
      </c>
    </row>
    <row r="69" spans="2:35" x14ac:dyDescent="0.15">
      <c r="F69" s="32">
        <f>IF(F$63&gt;F$64,"-",IF(MAX(F$66:F68)=F$64,"-",F68+1))</f>
        <v>12</v>
      </c>
      <c r="G69" s="33" t="str">
        <f>IF(G$63&gt;G$64,"-",IF(MAX(G$66:G68)=G$64,"-",G68+1))</f>
        <v>-</v>
      </c>
      <c r="H69" s="34" t="str">
        <f>IF(H$63&gt;H$64,"-",IF(MAX(H$66:H68)=H$64,"-",H68+1))</f>
        <v>-</v>
      </c>
      <c r="M69" s="32" t="str">
        <f>IF(M$63&gt;M$64,"-",IF(MAX(M$66:M68)=M$64,"-",M68+1))</f>
        <v>-</v>
      </c>
      <c r="N69" s="33" t="str">
        <f>IF(N$63&gt;N$64,"-",IF(MAX(N$66:N68)=N$64,"-",N68+1))</f>
        <v>-</v>
      </c>
      <c r="O69" s="34" t="str">
        <f>IF(O$63&gt;O$64,"-",IF(MAX(O$66:O68)=O$64,"-",O68+1))</f>
        <v>-</v>
      </c>
      <c r="R69" s="4"/>
      <c r="S69" s="120"/>
      <c r="T69" s="258"/>
      <c r="U69" s="249" t="e">
        <f>VLOOKUP(R67,$S$84:$V$892,3,0)</f>
        <v>#N/A</v>
      </c>
      <c r="V69" s="264" t="e">
        <f>TRUNC((U69+T69)*VLOOKUP(R70,$Y$84:$Z$163,2,0),2)</f>
        <v>#N/A</v>
      </c>
      <c r="W69" s="4"/>
      <c r="X69" s="120"/>
      <c r="Y69" s="258"/>
      <c r="Z69" s="249" t="e">
        <f>VLOOKUP(W67,$S$84:$V$892,3,0)</f>
        <v>#N/A</v>
      </c>
      <c r="AA69" s="264" t="e">
        <f>TRUNC((Z69+Y69)*VLOOKUP(W70,$Y$84:$Z$163,2,0),2)</f>
        <v>#N/A</v>
      </c>
      <c r="AB69" s="4"/>
      <c r="AC69" s="120"/>
      <c r="AD69" s="258"/>
      <c r="AE69" s="249" t="e">
        <f>VLOOKUP(AB67,$S$84:$V$892,3,0)</f>
        <v>#N/A</v>
      </c>
      <c r="AF69" s="264" t="e">
        <f>TRUNC((AE69+AD69)*VLOOKUP(AB70,$Y$84:$Z$163,2,0),2)</f>
        <v>#N/A</v>
      </c>
      <c r="AG69" s="10" t="s">
        <v>970</v>
      </c>
    </row>
    <row r="70" spans="2:35" x14ac:dyDescent="0.15">
      <c r="F70" s="32">
        <f>IF(F$63&gt;F$64,"-",IF(MAX(F$66:F69)=F$64,"-",F69+1))</f>
        <v>13</v>
      </c>
      <c r="G70" s="33" t="str">
        <f>IF(G$63&gt;G$64,"-",IF(MAX(G$66:G69)=G$64,"-",G69+1))</f>
        <v>-</v>
      </c>
      <c r="H70" s="34" t="str">
        <f>IF(H$63&gt;H$64,"-",IF(MAX(H$66:H69)=H$64,"-",H69+1))</f>
        <v>-</v>
      </c>
      <c r="M70" s="32" t="str">
        <f>IF(M$63&gt;M$64,"-",IF(MAX(M$66:M69)=M$64,"-",M69+1))</f>
        <v>-</v>
      </c>
      <c r="N70" s="33" t="str">
        <f>IF(N$63&gt;N$64,"-",IF(MAX(N$66:N69)=N$64,"-",N69+1))</f>
        <v>-</v>
      </c>
      <c r="O70" s="34" t="str">
        <f>IF(O$63&gt;O$64,"-",IF(MAX(O$66:O69)=O$64,"-",O69+1))</f>
        <v>-</v>
      </c>
      <c r="R70" s="5"/>
      <c r="S70" s="122"/>
      <c r="T70" s="259"/>
      <c r="U70" s="251" t="e">
        <f>VLOOKUP(R67,$S$84:$V$892,4,0)</f>
        <v>#N/A</v>
      </c>
      <c r="V70" s="265" t="e">
        <f>TRUNC((U70+T70)*VLOOKUP(R70,$Y$84:$Z$163,2,0),2)</f>
        <v>#N/A</v>
      </c>
      <c r="W70" s="5"/>
      <c r="X70" s="122"/>
      <c r="Y70" s="259"/>
      <c r="Z70" s="251" t="e">
        <f>VLOOKUP(W67,$S$84:$V$892,4,0)</f>
        <v>#N/A</v>
      </c>
      <c r="AA70" s="265" t="e">
        <f>TRUNC((Z70+Y70)*VLOOKUP(W70,$Y$84:$Z$163,2,0),2)</f>
        <v>#N/A</v>
      </c>
      <c r="AB70" s="5"/>
      <c r="AC70" s="122"/>
      <c r="AD70" s="259"/>
      <c r="AE70" s="251" t="e">
        <f>VLOOKUP(AB67,$S$84:$V$892,4,0)</f>
        <v>#N/A</v>
      </c>
      <c r="AF70" s="265" t="e">
        <f>TRUNC((AE70+AD70)*VLOOKUP(AB70,$Y$84:$Z$163,2,0),2)</f>
        <v>#N/A</v>
      </c>
      <c r="AG70" s="10" t="s">
        <v>970</v>
      </c>
    </row>
    <row r="71" spans="2:35" x14ac:dyDescent="0.15">
      <c r="F71" s="32" t="str">
        <f>IF(F$63&gt;F$64,"-",IF(MAX(F$66:F70)=F$64,"-",F70+1))</f>
        <v>-</v>
      </c>
      <c r="G71" s="33" t="str">
        <f>IF(G$63&gt;G$64,"-",IF(MAX(G$66:G70)=G$64,"-",G70+1))</f>
        <v>-</v>
      </c>
      <c r="H71" s="40" t="str">
        <f>IF(H$63&gt;H$64,"-",IF(MAX(H$66:H70)=H$64,"-",H70+1))</f>
        <v>-</v>
      </c>
      <c r="M71" s="32" t="str">
        <f>IF(M$63&gt;M$64,"-",IF(MAX(M$66:M70)=M$64,"-",M70+1))</f>
        <v>-</v>
      </c>
      <c r="N71" s="33" t="str">
        <f>IF(N$63&gt;N$64,"-",IF(MAX(N$66:N70)=N$64,"-",N70+1))</f>
        <v>-</v>
      </c>
      <c r="O71" s="40" t="str">
        <f>IF(O$63&gt;O$64,"-",IF(MAX(O$66:O70)=O$64,"-",O70+1))</f>
        <v>-</v>
      </c>
      <c r="R71" s="7"/>
      <c r="S71" s="123"/>
      <c r="T71" s="260"/>
      <c r="U71" s="253" t="e">
        <f>VLOOKUP(R67,$S$84:$V$892,2,0)</f>
        <v>#N/A</v>
      </c>
      <c r="V71" s="269" t="e">
        <f>TRUNC((U71+T71)*VLOOKUP(R70,$Y$84:$Z$163,2,0),2)</f>
        <v>#N/A</v>
      </c>
      <c r="W71" s="7"/>
      <c r="X71" s="123"/>
      <c r="Y71" s="260"/>
      <c r="Z71" s="253" t="e">
        <f>VLOOKUP(W67,$S$84:$V$892,2,0)</f>
        <v>#N/A</v>
      </c>
      <c r="AA71" s="269" t="e">
        <f>TRUNC((Z71+Y71)*VLOOKUP(W70,$Y$84:$Z$163,2,0),2)</f>
        <v>#N/A</v>
      </c>
      <c r="AB71" s="7"/>
      <c r="AC71" s="123"/>
      <c r="AD71" s="260"/>
      <c r="AE71" s="253" t="e">
        <f>VLOOKUP(AB67,$S$84:$V$892,2,0)</f>
        <v>#N/A</v>
      </c>
      <c r="AF71" s="269" t="e">
        <f>TRUNC((AE71+AD71)*VLOOKUP(AB70,$Y$84:$Z$163,2,0),2)</f>
        <v>#N/A</v>
      </c>
      <c r="AG71" s="10" t="s">
        <v>970</v>
      </c>
    </row>
    <row r="72" spans="2:35" x14ac:dyDescent="0.15">
      <c r="F72" s="32" t="str">
        <f>IF(F$63&gt;F$64,"-",IF(MAX(F$66:F71)=F$64,"-",F71+1))</f>
        <v>-</v>
      </c>
      <c r="G72" s="33" t="str">
        <f>IF(G$63&gt;G$64,"-",IF(MAX(G$66:G71)=G$64,"-",G71+1))</f>
        <v>-</v>
      </c>
      <c r="H72" s="40" t="str">
        <f>IF(H$63&gt;H$64,"-",IF(MAX(H$66:H71)=H$64,"-",H71+1))</f>
        <v>-</v>
      </c>
      <c r="M72" s="32" t="str">
        <f>IF(M$63&gt;M$64,"-",IF(MAX(M$66:M71)=M$64,"-",M71+1))</f>
        <v>-</v>
      </c>
      <c r="N72" s="33" t="str">
        <f>IF(N$63&gt;N$64,"-",IF(MAX(N$66:N71)=N$64,"-",N71+1))</f>
        <v>-</v>
      </c>
      <c r="O72" s="40" t="str">
        <f>IF(O$63&gt;O$64,"-",IF(MAX(O$66:O71)=O$64,"-",O71+1))</f>
        <v>-</v>
      </c>
      <c r="R72" s="2"/>
      <c r="S72" s="6"/>
      <c r="T72" s="17">
        <v>40</v>
      </c>
      <c r="U72" s="11" t="e">
        <f>(VLOOKUP(R75,$Y$84:$AD$163,5,0)-VLOOKUP(T72,$Y$84:$AD$163,5,0))/1000&amp;"k"&amp;VLOOKUP(R75,$Y$84:$AD$163,6,0)-VLOOKUP(T72,$Y$84:$AD$163,6,0)&amp;"ｺ"&amp;TRUNC((U74+T74)*(U75+T75)^0.5*(U76+T76)^0.5*VLOOKUP(T72,$Y$84:$Z$163,2,0)^2/10)&amp;"/"&amp;TRUNC((U74+T74)*(U75+T75)^0.5*(U76+T76)^0.5*VLOOKUP($W$83,$Y$84:$Z$163,2,0)^2/10)&amp;":"&amp;VLOOKUP(R72,$S$84:$W$892,5,0)</f>
        <v>#N/A</v>
      </c>
      <c r="V72" s="139"/>
      <c r="W72" s="2"/>
      <c r="X72" s="6"/>
      <c r="Y72" s="17">
        <v>40</v>
      </c>
      <c r="Z72" s="11" t="e">
        <f>(VLOOKUP(W75,$Y$84:$AD$163,5,0)-VLOOKUP(Y72,$Y$84:$AD$163,5,0))/1000&amp;"k"&amp;VLOOKUP(W75,$Y$84:$AD$163,6,0)-VLOOKUP(Y72,$Y$84:$AD$163,6,0)&amp;"ｺ"&amp;TRUNC((Z74+Y74)*(Z75+Y75)^0.5*(Z76+Y76)^0.5*VLOOKUP(Y72,$Y$84:$Z$163,2,0)^2/10)&amp;"/"&amp;TRUNC((Z74+Y74)*(Z75+Y75)^0.5*(Z76+Y76)^0.5*VLOOKUP($W$83,$Y$84:$Z$163,2,0)^2/10)&amp;":"&amp;VLOOKUP(W72,$S$84:$W$892,5,0)</f>
        <v>#N/A</v>
      </c>
      <c r="AA72" s="139"/>
      <c r="AB72" s="2"/>
      <c r="AC72" s="6"/>
      <c r="AD72" s="17">
        <v>40</v>
      </c>
      <c r="AE72" s="11" t="e">
        <f>(VLOOKUP(AB75,$Y$84:$AD$163,5,0)-VLOOKUP(AD72,$Y$84:$AD$163,5,0))/1000&amp;"k"&amp;VLOOKUP(AB75,$Y$84:$AD$163,6,0)-VLOOKUP(AD72,$Y$84:$AD$163,6,0)&amp;"ｺ"&amp;TRUNC((AE74+AD74)*(AE75+AD75)^0.5*(AE76+AD76)^0.5*VLOOKUP(AD72,$Y$84:$Z$163,2,0)^2/10)&amp;"/"&amp;TRUNC((AE74+AD74)*(AE75+AD75)^0.5*(AE76+AD76)^0.5*VLOOKUP($W$83,$Y$84:$Z$163,2,0)^2/10)&amp;":"&amp;VLOOKUP(AB72,$S$84:$W$892,5,0)</f>
        <v>#N/A</v>
      </c>
      <c r="AF72" s="139"/>
      <c r="AG72" s="10" t="s">
        <v>970</v>
      </c>
    </row>
    <row r="73" spans="2:35" x14ac:dyDescent="0.15">
      <c r="F73" s="32" t="str">
        <f>IF(F$63&gt;F$64,"-",IF(MAX(F$66:F72)=F$64,"-",F72+1))</f>
        <v>-</v>
      </c>
      <c r="G73" s="33" t="str">
        <f>IF(G$63&gt;G$64,"-",IF(MAX(G$66:G72)=G$64,"-",G72+1))</f>
        <v>-</v>
      </c>
      <c r="H73" s="40" t="str">
        <f>IF(H$63&gt;H$64,"-",IF(MAX(H$66:H72)=H$64,"-",H72+1))</f>
        <v>-</v>
      </c>
      <c r="M73" s="32" t="str">
        <f>IF(M$63&gt;M$64,"-",IF(MAX(M$66:M72)=M$64,"-",M72+1))</f>
        <v>-</v>
      </c>
      <c r="N73" s="33" t="str">
        <f>IF(N$63&gt;N$64,"-",IF(MAX(N$66:N72)=N$64,"-",N72+1))</f>
        <v>-</v>
      </c>
      <c r="O73" s="40" t="str">
        <f>IF(O$63&gt;O$64,"-",IF(MAX(O$66:O72)=O$64,"-",O72+1))</f>
        <v>-</v>
      </c>
      <c r="R73" s="3"/>
      <c r="S73" s="121"/>
      <c r="T73" s="158"/>
      <c r="U73" s="130" t="str">
        <f>ROUND(SUM(T74:T76)/45*100,)&amp;"%"&amp;DEC2HEX(T74)&amp;DEC2HEX(T75)&amp;DEC2HEX(T76)&amp;SUM(T74:T76)</f>
        <v>0%0000</v>
      </c>
      <c r="V73" s="268" t="e">
        <f>TRUNC((U74+T74)*(U75+T75)^0.5*(U76+T76)^0.5*VLOOKUP(R75,$Y$84:$Z$163,2,0)^2/10,1)</f>
        <v>#N/A</v>
      </c>
      <c r="W73" s="3"/>
      <c r="X73" s="121"/>
      <c r="Y73" s="158"/>
      <c r="Z73" s="130" t="str">
        <f>ROUND(SUM(Y74:Y76)/45*100,)&amp;"%"&amp;DEC2HEX(Y74)&amp;DEC2HEX(Y75)&amp;DEC2HEX(Y76)&amp;SUM(Y74:Y76)</f>
        <v>0%0000</v>
      </c>
      <c r="AA73" s="268" t="e">
        <f>TRUNC((Z74+Y74)*(Z75+Y75)^0.5*(Z76+Y76)^0.5*VLOOKUP(W75,$Y$84:$Z$163,2,0)^2/10,1)</f>
        <v>#N/A</v>
      </c>
      <c r="AB73" s="3"/>
      <c r="AC73" s="121"/>
      <c r="AD73" s="158"/>
      <c r="AE73" s="130" t="str">
        <f>ROUND(SUM(AD74:AD76)/45*100,)&amp;"%"&amp;DEC2HEX(AD74)&amp;DEC2HEX(AD75)&amp;DEC2HEX(AD76)&amp;SUM(AD74:AD76)</f>
        <v>0%0000</v>
      </c>
      <c r="AF73" s="268" t="e">
        <f>TRUNC((AE74+AD74)*(AE75+AD75)^0.5*(AE76+AD76)^0.5*VLOOKUP(AB75,$Y$84:$Z$163,2,0)^2/10,1)</f>
        <v>#N/A</v>
      </c>
      <c r="AG73" s="10" t="s">
        <v>970</v>
      </c>
    </row>
    <row r="74" spans="2:35" x14ac:dyDescent="0.15">
      <c r="F74" s="32" t="str">
        <f>IF(F$63&gt;F$64,"-",IF(MAX(F$66:F73)=F$64,"-",F73+1))</f>
        <v>-</v>
      </c>
      <c r="G74" s="33" t="str">
        <f>IF(G$63&gt;G$64,"-",IF(MAX(G$66:G73)=G$64,"-",G73+1))</f>
        <v>-</v>
      </c>
      <c r="H74" s="40" t="str">
        <f>IF(H$63&gt;H$64,"-",IF(MAX(H$66:H73)=H$64,"-",H73+1))</f>
        <v>-</v>
      </c>
      <c r="M74" s="32" t="str">
        <f>IF(M$63&gt;M$64,"-",IF(MAX(M$66:M73)=M$64,"-",M73+1))</f>
        <v>-</v>
      </c>
      <c r="N74" s="33" t="str">
        <f>IF(N$63&gt;N$64,"-",IF(MAX(N$66:N73)=N$64,"-",N73+1))</f>
        <v>-</v>
      </c>
      <c r="O74" s="40" t="str">
        <f>IF(O$63&gt;O$64,"-",IF(MAX(O$66:O73)=O$64,"-",O73+1))</f>
        <v>-</v>
      </c>
      <c r="R74" s="4"/>
      <c r="S74" s="120"/>
      <c r="T74" s="258"/>
      <c r="U74" s="249" t="e">
        <f>VLOOKUP(R72,$S$84:$V$892,3,0)</f>
        <v>#N/A</v>
      </c>
      <c r="V74" s="264" t="e">
        <f>TRUNC((U74+T74)*VLOOKUP(R75,$Y$84:$Z$163,2,0),2)</f>
        <v>#N/A</v>
      </c>
      <c r="W74" s="4"/>
      <c r="X74" s="120"/>
      <c r="Y74" s="258"/>
      <c r="Z74" s="249" t="e">
        <f>VLOOKUP(W72,$S$84:$V$892,3,0)</f>
        <v>#N/A</v>
      </c>
      <c r="AA74" s="264" t="e">
        <f>TRUNC((Z74+Y74)*VLOOKUP(W75,$Y$84:$Z$163,2,0),2)</f>
        <v>#N/A</v>
      </c>
      <c r="AB74" s="4"/>
      <c r="AC74" s="120"/>
      <c r="AD74" s="258"/>
      <c r="AE74" s="249" t="e">
        <f>VLOOKUP(AB72,$S$84:$V$892,3,0)</f>
        <v>#N/A</v>
      </c>
      <c r="AF74" s="264" t="e">
        <f>TRUNC((AE74+AD74)*VLOOKUP(AB75,$Y$84:$Z$163,2,0),2)</f>
        <v>#N/A</v>
      </c>
      <c r="AG74" s="10" t="s">
        <v>970</v>
      </c>
    </row>
    <row r="75" spans="2:35" x14ac:dyDescent="0.15">
      <c r="B75" s="8"/>
      <c r="C75" s="8"/>
      <c r="F75" s="32" t="str">
        <f>IF(F$63&gt;F$64,"-",IF(MAX(F$66:F74)=F$64,"-",F74+1))</f>
        <v>-</v>
      </c>
      <c r="G75" s="33" t="str">
        <f>IF(G$63&gt;G$64,"-",IF(MAX(G$66:G74)=G$64,"-",G74+1))</f>
        <v>-</v>
      </c>
      <c r="H75" s="40" t="str">
        <f>IF(H$63&gt;H$64,"-",IF(MAX(H$66:H74)=H$64,"-",H74+1))</f>
        <v>-</v>
      </c>
      <c r="M75" s="32" t="str">
        <f>IF(M$63&gt;M$64,"-",IF(MAX(M$66:M74)=M$64,"-",M74+1))</f>
        <v>-</v>
      </c>
      <c r="N75" s="33" t="str">
        <f>IF(N$63&gt;N$64,"-",IF(MAX(N$66:N74)=N$64,"-",N74+1))</f>
        <v>-</v>
      </c>
      <c r="O75" s="40" t="str">
        <f>IF(O$63&gt;O$64,"-",IF(MAX(O$66:O74)=O$64,"-",O74+1))</f>
        <v>-</v>
      </c>
      <c r="R75" s="5"/>
      <c r="S75" s="122"/>
      <c r="T75" s="259"/>
      <c r="U75" s="251" t="e">
        <f>VLOOKUP(R72,$S$84:$V$892,4,0)</f>
        <v>#N/A</v>
      </c>
      <c r="V75" s="265" t="e">
        <f>TRUNC((U75+T75)*VLOOKUP(R75,$Y$84:$Z$163,2,0),2)</f>
        <v>#N/A</v>
      </c>
      <c r="W75" s="5"/>
      <c r="X75" s="122"/>
      <c r="Y75" s="259"/>
      <c r="Z75" s="251" t="e">
        <f>VLOOKUP(W72,$S$84:$V$892,4,0)</f>
        <v>#N/A</v>
      </c>
      <c r="AA75" s="265" t="e">
        <f>TRUNC((Z75+Y75)*VLOOKUP(W75,$Y$84:$Z$163,2,0),2)</f>
        <v>#N/A</v>
      </c>
      <c r="AB75" s="5"/>
      <c r="AC75" s="122"/>
      <c r="AD75" s="259"/>
      <c r="AE75" s="251" t="e">
        <f>VLOOKUP(AB72,$S$84:$V$892,4,0)</f>
        <v>#N/A</v>
      </c>
      <c r="AF75" s="265" t="e">
        <f>TRUNC((AE75+AD75)*VLOOKUP(AB75,$Y$84:$Z$163,2,0),2)</f>
        <v>#N/A</v>
      </c>
      <c r="AG75" s="10" t="s">
        <v>970</v>
      </c>
    </row>
    <row r="76" spans="2:35" x14ac:dyDescent="0.15">
      <c r="F76" s="32" t="str">
        <f>IF(F$63&gt;F$64,"-",IF(MAX(F$66:F75)=F$64,"-",F75+1))</f>
        <v>-</v>
      </c>
      <c r="G76" s="33" t="str">
        <f>IF(G$63&gt;G$64,"-",IF(MAX(G$66:G75)=G$64,"-",G75+1))</f>
        <v>-</v>
      </c>
      <c r="H76" s="40" t="str">
        <f>IF(H$63&gt;H$64,"-",IF(MAX(H$66:H75)=H$64,"-",H75+1))</f>
        <v>-</v>
      </c>
      <c r="M76" s="32" t="str">
        <f>IF(M$63&gt;M$64,"-",IF(MAX(M$66:M75)=M$64,"-",M75+1))</f>
        <v>-</v>
      </c>
      <c r="N76" s="33" t="str">
        <f>IF(N$63&gt;N$64,"-",IF(MAX(N$66:N75)=N$64,"-",N75+1))</f>
        <v>-</v>
      </c>
      <c r="O76" s="40" t="str">
        <f>IF(O$63&gt;O$64,"-",IF(MAX(O$66:O75)=O$64,"-",O75+1))</f>
        <v>-</v>
      </c>
      <c r="R76" s="7"/>
      <c r="S76" s="123"/>
      <c r="T76" s="260"/>
      <c r="U76" s="253" t="e">
        <f>VLOOKUP(R72,$S$84:$V$892,2,0)</f>
        <v>#N/A</v>
      </c>
      <c r="V76" s="269" t="e">
        <f>TRUNC((U76+T76)*VLOOKUP(R75,$Y$84:$Z$163,2,0),2)</f>
        <v>#N/A</v>
      </c>
      <c r="W76" s="7"/>
      <c r="X76" s="123"/>
      <c r="Y76" s="260"/>
      <c r="Z76" s="253" t="e">
        <f>VLOOKUP(W72,$S$84:$V$892,2,0)</f>
        <v>#N/A</v>
      </c>
      <c r="AA76" s="269" t="e">
        <f>TRUNC((Z76+Y76)*VLOOKUP(W75,$Y$84:$Z$163,2,0),2)</f>
        <v>#N/A</v>
      </c>
      <c r="AB76" s="7"/>
      <c r="AC76" s="123"/>
      <c r="AD76" s="260"/>
      <c r="AE76" s="253" t="e">
        <f>VLOOKUP(AB72,$S$84:$V$892,2,0)</f>
        <v>#N/A</v>
      </c>
      <c r="AF76" s="269" t="e">
        <f>TRUNC((AE76+AD76)*VLOOKUP(AB75,$Y$84:$Z$163,2,0),2)</f>
        <v>#N/A</v>
      </c>
      <c r="AG76" s="10" t="s">
        <v>970</v>
      </c>
    </row>
    <row r="77" spans="2:35" x14ac:dyDescent="0.15">
      <c r="F77" s="32" t="str">
        <f>IF(F$63&gt;F$64,"-",IF(MAX(F$66:F76)=F$64,"-",F76+1))</f>
        <v>-</v>
      </c>
      <c r="G77" s="33" t="str">
        <f>IF(G$63&gt;G$64,"-",IF(MAX(G$66:G76)=G$64,"-",G76+1))</f>
        <v>-</v>
      </c>
      <c r="H77" s="40" t="str">
        <f>IF(H$63&gt;H$64,"-",IF(MAX(H$66:H76)=H$64,"-",H76+1))</f>
        <v>-</v>
      </c>
      <c r="M77" s="32" t="str">
        <f>IF(M$63&gt;M$64,"-",IF(MAX(M$66:M76)=M$64,"-",M76+1))</f>
        <v>-</v>
      </c>
      <c r="N77" s="33" t="str">
        <f>IF(N$63&gt;N$64,"-",IF(MAX(N$66:N76)=N$64,"-",N76+1))</f>
        <v>-</v>
      </c>
      <c r="O77" s="40" t="str">
        <f>IF(O$63&gt;O$64,"-",IF(MAX(O$66:O76)=O$64,"-",O76+1))</f>
        <v>-</v>
      </c>
      <c r="R77" s="2"/>
      <c r="S77" s="6"/>
      <c r="T77" s="17">
        <v>40</v>
      </c>
      <c r="U77" s="11" t="e">
        <f>(VLOOKUP(R80,$Y$84:$AD$163,5,0)-VLOOKUP(T77,$Y$84:$AD$163,5,0))/1000&amp;"k"&amp;VLOOKUP(R80,$Y$84:$AD$163,6,0)-VLOOKUP(T77,$Y$84:$AD$163,6,0)&amp;"ｺ"&amp;TRUNC((U79+T79)*(U80+T80)^0.5*(U81+T81)^0.5*VLOOKUP(T77,$Y$84:$Z$163,2,0)^2/10)&amp;"/"&amp;TRUNC((U79+T79)*(U80+T80)^0.5*(U81+T81)^0.5*VLOOKUP($W$83,$Y$84:$Z$163,2,0)^2/10)&amp;":"&amp;VLOOKUP(R77,$S$84:$W$892,5,0)</f>
        <v>#N/A</v>
      </c>
      <c r="V77" s="139"/>
      <c r="W77" s="2"/>
      <c r="X77" s="6"/>
      <c r="Y77" s="17">
        <v>40</v>
      </c>
      <c r="Z77" s="11" t="e">
        <f>(VLOOKUP(W80,$Y$84:$AD$163,5,0)-VLOOKUP(Y77,$Y$84:$AD$163,5,0))/1000&amp;"k"&amp;VLOOKUP(W80,$Y$84:$AD$163,6,0)-VLOOKUP(Y77,$Y$84:$AD$163,6,0)&amp;"ｺ"&amp;TRUNC((Z79+Y79)*(Z80+Y80)^0.5*(Z81+Y81)^0.5*VLOOKUP(Y77,$Y$84:$Z$163,2,0)^2/10)&amp;"/"&amp;TRUNC((Z79+Y79)*(Z80+Y80)^0.5*(Z81+Y81)^0.5*VLOOKUP($W$83,$Y$84:$Z$163,2,0)^2/10)&amp;":"&amp;VLOOKUP(W77,$S$84:$W$892,5,0)</f>
        <v>#N/A</v>
      </c>
      <c r="AA77" s="139"/>
      <c r="AB77" s="2"/>
      <c r="AC77" s="6"/>
      <c r="AD77" s="17">
        <v>40</v>
      </c>
      <c r="AE77" s="11" t="e">
        <f>(VLOOKUP(AB80,$Y$84:$AD$163,5,0)-VLOOKUP(AD77,$Y$84:$AD$163,5,0))/1000&amp;"k"&amp;VLOOKUP(AB80,$Y$84:$AD$163,6,0)-VLOOKUP(AD77,$Y$84:$AD$163,6,0)&amp;"ｺ"&amp;TRUNC((AE79+AD79)*(AE80+AD80)^0.5*(AE81+AD81)^0.5*VLOOKUP(AD77,$Y$84:$Z$163,2,0)^2/10)&amp;"/"&amp;TRUNC((AE79+AD79)*(AE80+AD80)^0.5*(AE81+AD81)^0.5*VLOOKUP($W$83,$Y$84:$Z$163,2,0)^2/10)&amp;":"&amp;VLOOKUP(AB77,$S$84:$W$892,5,0)</f>
        <v>#N/A</v>
      </c>
      <c r="AF77" s="139"/>
    </row>
    <row r="78" spans="2:35" x14ac:dyDescent="0.15">
      <c r="F78" s="32" t="str">
        <f>IF(F$63&gt;F$64,"-",IF(MAX(F$66:F77)=F$64,"-",F77+1))</f>
        <v>-</v>
      </c>
      <c r="G78" s="33" t="str">
        <f>IF(G$63&gt;G$64,"-",IF(MAX(G$66:G77)=G$64,"-",G77+1))</f>
        <v>-</v>
      </c>
      <c r="H78" s="40" t="str">
        <f>IF(H$63&gt;H$64,"-",IF(MAX(H$66:H77)=H$64,"-",H77+1))</f>
        <v>-</v>
      </c>
      <c r="M78" s="32" t="str">
        <f>IF(M$63&gt;M$64,"-",IF(MAX(M$66:M77)=M$64,"-",M77+1))</f>
        <v>-</v>
      </c>
      <c r="N78" s="33" t="str">
        <f>IF(N$63&gt;N$64,"-",IF(MAX(N$66:N77)=N$64,"-",N77+1))</f>
        <v>-</v>
      </c>
      <c r="O78" s="40" t="str">
        <f>IF(O$63&gt;O$64,"-",IF(MAX(O$66:O77)=O$64,"-",O77+1))</f>
        <v>-</v>
      </c>
      <c r="R78" s="3"/>
      <c r="S78" s="121"/>
      <c r="T78" s="158"/>
      <c r="U78" s="130" t="str">
        <f>ROUND(SUM(T79:T81)/45*100,)&amp;"%"&amp;DEC2HEX(T79)&amp;DEC2HEX(T80)&amp;DEC2HEX(T81)&amp;SUM(T79:T81)</f>
        <v>0%0000</v>
      </c>
      <c r="V78" s="268" t="e">
        <f>TRUNC((U79+T79)*(U80+T80)^0.5*(U81+T81)^0.5*VLOOKUP(R80,$Y$84:$Z$163,2,0)^2/10,1)</f>
        <v>#N/A</v>
      </c>
      <c r="W78" s="3"/>
      <c r="X78" s="121"/>
      <c r="Y78" s="158"/>
      <c r="Z78" s="130" t="str">
        <f>ROUND(SUM(Y79:Y81)/45*100,)&amp;"%"&amp;DEC2HEX(Y79)&amp;DEC2HEX(Y80)&amp;DEC2HEX(Y81)&amp;SUM(Y79:Y81)</f>
        <v>0%0000</v>
      </c>
      <c r="AA78" s="268" t="e">
        <f>TRUNC((Z79+Y79)*(Z80+Y80)^0.5*(Z81+Y81)^0.5*VLOOKUP(W80,$Y$84:$Z$163,2,0)^2/10,1)</f>
        <v>#N/A</v>
      </c>
      <c r="AB78" s="3"/>
      <c r="AC78" s="121"/>
      <c r="AD78" s="158"/>
      <c r="AE78" s="130" t="str">
        <f>ROUND(SUM(AD79:AD81)/45*100,)&amp;"%"&amp;DEC2HEX(AD79)&amp;DEC2HEX(AD80)&amp;DEC2HEX(AD81)&amp;SUM(AD79:AD81)</f>
        <v>0%0000</v>
      </c>
      <c r="AF78" s="268" t="e">
        <f>TRUNC((AE79+AD79)*(AE80+AD80)^0.5*(AE81+AD81)^0.5*VLOOKUP(AB80,$Y$84:$Z$163,2,0)^2/10,1)</f>
        <v>#N/A</v>
      </c>
    </row>
    <row r="79" spans="2:35" x14ac:dyDescent="0.15">
      <c r="E79" s="74"/>
      <c r="F79" s="32" t="str">
        <f>IF(F$63&gt;F$64,"-",IF(MAX(F$66:F78)=F$64,"-",F78+1))</f>
        <v>-</v>
      </c>
      <c r="G79" s="33" t="str">
        <f>IF(G$63&gt;G$64,"-",IF(MAX(G$66:G78)=G$64,"-",G78+1))</f>
        <v>-</v>
      </c>
      <c r="H79" s="40" t="str">
        <f>IF(H$63&gt;H$64,"-",IF(MAX(H$66:H78)=H$64,"-",H78+1))</f>
        <v>-</v>
      </c>
      <c r="L79" s="74"/>
      <c r="M79" s="32" t="str">
        <f>IF(M$63&gt;M$64,"-",IF(MAX(M$66:M78)=M$64,"-",M78+1))</f>
        <v>-</v>
      </c>
      <c r="N79" s="33" t="str">
        <f>IF(N$63&gt;N$64,"-",IF(MAX(N$66:N78)=N$64,"-",N78+1))</f>
        <v>-</v>
      </c>
      <c r="O79" s="40" t="str">
        <f>IF(O$63&gt;O$64,"-",IF(MAX(O$66:O78)=O$64,"-",O78+1))</f>
        <v>-</v>
      </c>
      <c r="R79" s="4"/>
      <c r="S79" s="120"/>
      <c r="T79" s="258"/>
      <c r="U79" s="249" t="e">
        <f>VLOOKUP(R77,$S$84:$V$892,3,0)</f>
        <v>#N/A</v>
      </c>
      <c r="V79" s="264" t="e">
        <f>TRUNC((U79+T79)*VLOOKUP(R80,$Y$84:$Z$163,2,0),2)</f>
        <v>#N/A</v>
      </c>
      <c r="W79" s="4"/>
      <c r="X79" s="120"/>
      <c r="Y79" s="258"/>
      <c r="Z79" s="249" t="e">
        <f>VLOOKUP(W77,$S$84:$V$892,3,0)</f>
        <v>#N/A</v>
      </c>
      <c r="AA79" s="264" t="e">
        <f>TRUNC((Z79+Y79)*VLOOKUP(W80,$Y$84:$Z$163,2,0),2)</f>
        <v>#N/A</v>
      </c>
      <c r="AB79" s="4"/>
      <c r="AC79" s="120"/>
      <c r="AD79" s="258"/>
      <c r="AE79" s="249" t="e">
        <f>VLOOKUP(AB77,$S$84:$V$892,3,0)</f>
        <v>#N/A</v>
      </c>
      <c r="AF79" s="264" t="e">
        <f>TRUNC((AE79+AD79)*VLOOKUP(AB80,$Y$84:$Z$163,2,0),2)</f>
        <v>#N/A</v>
      </c>
    </row>
    <row r="80" spans="2:35" x14ac:dyDescent="0.15">
      <c r="F80" s="32" t="str">
        <f>IF(F$63&gt;F$64,"-",IF(MAX(F$66:F79)=F$64,"-",F79+1))</f>
        <v>-</v>
      </c>
      <c r="G80" s="33" t="str">
        <f>IF(G$63&gt;G$64,"-",IF(MAX(G$66:G79)=G$64,"-",G79+1))</f>
        <v>-</v>
      </c>
      <c r="H80" s="40" t="str">
        <f>IF(H$63&gt;H$64,"-",IF(MAX(H$66:H79)=H$64,"-",H79+1))</f>
        <v>-</v>
      </c>
      <c r="M80" s="32" t="str">
        <f>IF(M$63&gt;M$64,"-",IF(MAX(M$66:M79)=M$64,"-",M79+1))</f>
        <v>-</v>
      </c>
      <c r="N80" s="33" t="str">
        <f>IF(N$63&gt;N$64,"-",IF(MAX(N$66:N79)=N$64,"-",N79+1))</f>
        <v>-</v>
      </c>
      <c r="O80" s="40" t="str">
        <f>IF(O$63&gt;O$64,"-",IF(MAX(O$66:O79)=O$64,"-",O79+1))</f>
        <v>-</v>
      </c>
      <c r="R80" s="5"/>
      <c r="S80" s="122"/>
      <c r="T80" s="259"/>
      <c r="U80" s="251" t="e">
        <f>VLOOKUP(R77,$S$84:$V$892,4,0)</f>
        <v>#N/A</v>
      </c>
      <c r="V80" s="265" t="e">
        <f>TRUNC((U80+T80)*VLOOKUP(R80,$Y$84:$Z$163,2,0),2)</f>
        <v>#N/A</v>
      </c>
      <c r="W80" s="5"/>
      <c r="X80" s="122"/>
      <c r="Y80" s="259"/>
      <c r="Z80" s="251" t="e">
        <f>VLOOKUP(W77,$S$84:$V$892,4,0)</f>
        <v>#N/A</v>
      </c>
      <c r="AA80" s="265" t="e">
        <f>TRUNC((Z80+Y80)*VLOOKUP(W80,$Y$84:$Z$163,2,0),2)</f>
        <v>#N/A</v>
      </c>
      <c r="AB80" s="5"/>
      <c r="AC80" s="122"/>
      <c r="AD80" s="259"/>
      <c r="AE80" s="251" t="e">
        <f>VLOOKUP(AB77,$S$84:$V$892,4,0)</f>
        <v>#N/A</v>
      </c>
      <c r="AF80" s="265" t="e">
        <f>TRUNC((AE80+AD80)*VLOOKUP(AB80,$Y$84:$Z$163,2,0),2)</f>
        <v>#N/A</v>
      </c>
      <c r="AI80" s="135"/>
    </row>
    <row r="81" spans="3:37" x14ac:dyDescent="0.15">
      <c r="F81" s="32" t="str">
        <f>IF(F$63&gt;F$64,"-",IF(MAX(F$66:F80)=F$64,"-",F80+1))</f>
        <v>-</v>
      </c>
      <c r="G81" s="33" t="str">
        <f>IF(G$63&gt;G$64,"-",IF(MAX(G$66:G80)=G$64,"-",G80+1))</f>
        <v>-</v>
      </c>
      <c r="H81" s="40" t="str">
        <f>IF(H$63&gt;H$64,"-",IF(MAX(H$66:H80)=H$64,"-",H80+1))</f>
        <v>-</v>
      </c>
      <c r="M81" s="32" t="str">
        <f>IF(M$63&gt;M$64,"-",IF(MAX(M$66:M80)=M$64,"-",M80+1))</f>
        <v>-</v>
      </c>
      <c r="N81" s="33" t="str">
        <f>IF(N$63&gt;N$64,"-",IF(MAX(N$66:N80)=N$64,"-",N80+1))</f>
        <v>-</v>
      </c>
      <c r="O81" s="40" t="str">
        <f>IF(O$63&gt;O$64,"-",IF(MAX(O$66:O80)=O$64,"-",O80+1))</f>
        <v>-</v>
      </c>
      <c r="R81" s="7"/>
      <c r="S81" s="123"/>
      <c r="T81" s="260"/>
      <c r="U81" s="253" t="e">
        <f>VLOOKUP(R77,$S$84:$V$892,2,0)</f>
        <v>#N/A</v>
      </c>
      <c r="V81" s="269" t="e">
        <f>TRUNC((U81+T81)*VLOOKUP(R80,$Y$84:$Z$163,2,0),2)</f>
        <v>#N/A</v>
      </c>
      <c r="W81" s="7"/>
      <c r="X81" s="123"/>
      <c r="Y81" s="260"/>
      <c r="Z81" s="253" t="e">
        <f>VLOOKUP(W77,$S$84:$V$892,2,0)</f>
        <v>#N/A</v>
      </c>
      <c r="AA81" s="269" t="e">
        <f>TRUNC((Z81+Y81)*VLOOKUP(W80,$Y$84:$Z$163,2,0),2)</f>
        <v>#N/A</v>
      </c>
      <c r="AB81" s="7"/>
      <c r="AC81" s="123"/>
      <c r="AD81" s="260"/>
      <c r="AE81" s="253" t="e">
        <f>VLOOKUP(AB77,$S$84:$V$892,2,0)</f>
        <v>#N/A</v>
      </c>
      <c r="AF81" s="269" t="e">
        <f>TRUNC((AE81+AD81)*VLOOKUP(AB80,$Y$84:$Z$163,2,0),2)</f>
        <v>#N/A</v>
      </c>
      <c r="AI81" s="135"/>
      <c r="AJ81" s="135"/>
      <c r="AK81" s="135"/>
    </row>
    <row r="82" spans="3:37" x14ac:dyDescent="0.15">
      <c r="P82" s="10">
        <f>IF(AND($P$57&lt;=SUM(J84:L84),SUM(J84:L84)&lt;=$P$58),1,0)</f>
        <v>1</v>
      </c>
    </row>
    <row r="83" spans="3:37" x14ac:dyDescent="0.15">
      <c r="C83" s="167" t="s">
        <v>977</v>
      </c>
      <c r="F83" s="170" t="s">
        <v>973</v>
      </c>
      <c r="G83" s="170" t="s">
        <v>975</v>
      </c>
      <c r="H83" s="170" t="s">
        <v>974</v>
      </c>
      <c r="I83" s="170" t="s">
        <v>936</v>
      </c>
      <c r="J83" s="168" t="s">
        <v>977</v>
      </c>
      <c r="M83" s="170" t="s">
        <v>973</v>
      </c>
      <c r="N83" s="170" t="s">
        <v>975</v>
      </c>
      <c r="O83" s="170" t="s">
        <v>974</v>
      </c>
      <c r="P83" s="170" t="s">
        <v>936</v>
      </c>
      <c r="S83" s="44" t="s">
        <v>0</v>
      </c>
      <c r="T83" s="12" t="s">
        <v>138</v>
      </c>
      <c r="U83" s="12" t="s">
        <v>139</v>
      </c>
      <c r="V83" s="12" t="s">
        <v>140</v>
      </c>
      <c r="W83" s="45">
        <v>39</v>
      </c>
      <c r="X83" s="12" t="s">
        <v>1</v>
      </c>
      <c r="Y83" s="10" t="s">
        <v>141</v>
      </c>
      <c r="Z83" s="10" t="s">
        <v>142</v>
      </c>
      <c r="AA83" s="13" t="s">
        <v>143</v>
      </c>
      <c r="AB83" s="10" t="s">
        <v>144</v>
      </c>
      <c r="AC83" s="13" t="s">
        <v>145</v>
      </c>
      <c r="AD83" s="13" t="s">
        <v>146</v>
      </c>
      <c r="AE83" s="13"/>
      <c r="AF83" s="13"/>
      <c r="AG83" s="13"/>
      <c r="AH83" s="35" t="s">
        <v>961</v>
      </c>
      <c r="AI83" s="12" t="s">
        <v>1</v>
      </c>
    </row>
    <row r="84" spans="3:37" x14ac:dyDescent="0.15">
      <c r="C84" s="217">
        <f>F$66</f>
        <v>9</v>
      </c>
      <c r="D84" s="218">
        <f>G$66</f>
        <v>13</v>
      </c>
      <c r="E84" s="41">
        <f>H$66</f>
        <v>13</v>
      </c>
      <c r="F84" s="10" t="str">
        <f t="shared" ref="F84:F147" si="37">IF(MAX(C84:E84)=C84,"i","o")&amp;IF(MAX(C84:E84)=D84,"i","o")&amp;IF(MAX(C84:E84)=E84,"i","o")</f>
        <v>oii</v>
      </c>
      <c r="G84" s="42">
        <f t="shared" ref="G84:G147" si="38">IF(COUNTIF(C84:E84,"-")&gt;0,0,TRUNC((F$56+C84)*(G$56+D84)^0.5*(H$56+E84)^0.5*I$56^2/10))</f>
        <v>228</v>
      </c>
      <c r="H84" s="43">
        <f>IF(AND($E$4=G84,$H$4=F84,$P$57&lt;=SUM(C84:E84),SUM(C84:E84)&lt;=$P$58),1,0)</f>
        <v>0</v>
      </c>
      <c r="I84" s="43">
        <f t="shared" ref="I84:I147" si="39">IF(H84=0,0,DEC2HEX(C84)&amp;DEC2HEX(D84)&amp;DEC2HEX(E84))</f>
        <v>0</v>
      </c>
      <c r="J84" s="219">
        <f>M$66</f>
        <v>11</v>
      </c>
      <c r="K84" s="218">
        <f>N$66</f>
        <v>13</v>
      </c>
      <c r="L84" s="41">
        <f>O$66</f>
        <v>13</v>
      </c>
      <c r="M84" s="10" t="str">
        <f t="shared" ref="M84:M147" si="40">IF(MAX(J84:L84)=J84,"i","o")&amp;IF(MAX(J84:L84)=K84,"i","o")&amp;IF(MAX(J84:L84)=L84,"i","o")</f>
        <v>oii</v>
      </c>
      <c r="N84" s="42">
        <f t="shared" ref="N84:N147" si="41">IF(COUNTIF(J84:L84,"-")&gt;0,0,TRUNC((M$56+J84)*(N$56+K84)^0.5*(O$56+L84)^0.5*P$56^2/10))</f>
        <v>249</v>
      </c>
      <c r="O84" s="43">
        <f>IF(AND($E$4=N84,$H$4=M84,$P$57&lt;=SUM(J84:L84),SUM(J84:L84)&lt;=$P$58),1,0)</f>
        <v>0</v>
      </c>
      <c r="P84" s="43">
        <f t="shared" ref="P84:P147" si="42">IF(O84=0,0,DEC2HEX(J84)&amp;DEC2HEX(K84)&amp;DEC2HEX(L84))</f>
        <v>0</v>
      </c>
      <c r="R84" s="10">
        <v>1</v>
      </c>
      <c r="S84" s="204" t="s">
        <v>2</v>
      </c>
      <c r="T84" s="39">
        <v>90</v>
      </c>
      <c r="U84" s="205">
        <v>118</v>
      </c>
      <c r="V84" s="205">
        <v>118</v>
      </c>
      <c r="W84" s="206">
        <f t="shared" ref="W84:W147" si="43">TRUNC((U84+15)*(V84+15)^0.5*(T84+15)^0.5*VLOOKUP($W$83,$Y$84:$Z$163,2,FALSE)^2/10)</f>
        <v>967</v>
      </c>
      <c r="X84" s="13">
        <v>1</v>
      </c>
      <c r="Y84" s="182">
        <v>1</v>
      </c>
      <c r="Z84" s="200">
        <v>9.4E-2</v>
      </c>
      <c r="AA84" s="39">
        <v>200</v>
      </c>
      <c r="AB84" s="39">
        <v>1</v>
      </c>
      <c r="AC84" s="39">
        <f>SUM(AA84:AA$162)</f>
        <v>270000</v>
      </c>
      <c r="AD84" s="67">
        <f>SUM(AB84:AB$162)</f>
        <v>302</v>
      </c>
      <c r="AE84" s="174" t="s">
        <v>942</v>
      </c>
      <c r="AF84" s="174" t="s">
        <v>943</v>
      </c>
      <c r="AG84" s="174" t="s">
        <v>944</v>
      </c>
      <c r="AH84" s="177" t="s">
        <v>2</v>
      </c>
      <c r="AI84" s="67">
        <v>1</v>
      </c>
    </row>
    <row r="85" spans="3:37" x14ac:dyDescent="0.15">
      <c r="C85" s="217">
        <f t="shared" ref="C85:C99" si="44">F$66</f>
        <v>9</v>
      </c>
      <c r="D85" s="218">
        <f>G$67</f>
        <v>14</v>
      </c>
      <c r="E85" s="46">
        <f>E84</f>
        <v>13</v>
      </c>
      <c r="F85" s="10" t="str">
        <f t="shared" si="37"/>
        <v>oio</v>
      </c>
      <c r="G85" s="42">
        <f t="shared" si="38"/>
        <v>230</v>
      </c>
      <c r="H85" s="43">
        <f>IF(AND($E$4=G85,$H$4=F85,$P$57&lt;=SUM(C85:E85),SUM(C85:E85)&lt;=$P$58),1+MAX(H$84:H84),0)</f>
        <v>0</v>
      </c>
      <c r="I85" s="43">
        <f t="shared" si="39"/>
        <v>0</v>
      </c>
      <c r="J85" s="219">
        <f t="shared" ref="J85:J99" si="45">M$66</f>
        <v>11</v>
      </c>
      <c r="K85" s="218" t="str">
        <f>N$67</f>
        <v>-</v>
      </c>
      <c r="L85" s="46">
        <f>L84</f>
        <v>13</v>
      </c>
      <c r="M85" s="10" t="str">
        <f t="shared" si="40"/>
        <v>ooi</v>
      </c>
      <c r="N85" s="42">
        <f t="shared" si="41"/>
        <v>0</v>
      </c>
      <c r="O85" s="43">
        <f>IF(AND($E$4=N85,$H$4=M85,$P$57&lt;=SUM(J85:L85),SUM(J85:L85)&lt;=$P$58),1+MAX(O$84:O84),0)</f>
        <v>0</v>
      </c>
      <c r="P85" s="43">
        <f t="shared" si="42"/>
        <v>0</v>
      </c>
      <c r="R85" s="10">
        <v>2</v>
      </c>
      <c r="S85" s="207" t="s">
        <v>3</v>
      </c>
      <c r="T85" s="8">
        <v>120</v>
      </c>
      <c r="U85" s="31">
        <v>151</v>
      </c>
      <c r="V85" s="31">
        <v>151</v>
      </c>
      <c r="W85" s="208">
        <f t="shared" si="43"/>
        <v>1529</v>
      </c>
      <c r="X85" s="13">
        <v>2</v>
      </c>
      <c r="Y85" s="183">
        <f>Y84+0.5</f>
        <v>1.5</v>
      </c>
      <c r="Z85" s="201">
        <v>0.13513739999999999</v>
      </c>
      <c r="AA85" s="48">
        <f>AA84</f>
        <v>200</v>
      </c>
      <c r="AB85" s="48">
        <v>1</v>
      </c>
      <c r="AC85" s="8">
        <f>SUM(AA85:AA$162)</f>
        <v>269800</v>
      </c>
      <c r="AD85" s="172">
        <f>SUM(AB85:AB$162)</f>
        <v>301</v>
      </c>
      <c r="AE85" s="175" t="s">
        <v>947</v>
      </c>
      <c r="AF85" s="175" t="s">
        <v>949</v>
      </c>
      <c r="AG85" s="175" t="s">
        <v>952</v>
      </c>
      <c r="AH85" s="178" t="s">
        <v>3</v>
      </c>
      <c r="AI85" s="172">
        <v>2</v>
      </c>
    </row>
    <row r="86" spans="3:37" x14ac:dyDescent="0.15">
      <c r="C86" s="217">
        <f t="shared" si="44"/>
        <v>9</v>
      </c>
      <c r="D86" s="218" t="str">
        <f>G$68</f>
        <v>-</v>
      </c>
      <c r="E86" s="46">
        <f t="shared" ref="E86:E149" si="46">E85</f>
        <v>13</v>
      </c>
      <c r="F86" s="10" t="str">
        <f t="shared" si="37"/>
        <v>ooi</v>
      </c>
      <c r="G86" s="42">
        <f t="shared" si="38"/>
        <v>0</v>
      </c>
      <c r="H86" s="43">
        <f>IF(AND($E$4=G86,$H$4=F86,$P$57&lt;=SUM(C86:E86),SUM(C86:E86)&lt;=$P$58),1+MAX(H$84:H85),0)</f>
        <v>0</v>
      </c>
      <c r="I86" s="43">
        <f t="shared" si="39"/>
        <v>0</v>
      </c>
      <c r="J86" s="219">
        <f t="shared" si="45"/>
        <v>11</v>
      </c>
      <c r="K86" s="218" t="str">
        <f>N$68</f>
        <v>-</v>
      </c>
      <c r="L86" s="46">
        <f t="shared" ref="L86:L149" si="47">L85</f>
        <v>13</v>
      </c>
      <c r="M86" s="10" t="str">
        <f t="shared" si="40"/>
        <v>ooi</v>
      </c>
      <c r="N86" s="42">
        <f t="shared" si="41"/>
        <v>0</v>
      </c>
      <c r="O86" s="43">
        <f>IF(AND($E$4=N86,$H$4=M86,$P$57&lt;=SUM(J86:L86),SUM(J86:L86)&lt;=$P$58),1+MAX(O$84:O85),0)</f>
        <v>0</v>
      </c>
      <c r="P86" s="43">
        <f t="shared" si="42"/>
        <v>0</v>
      </c>
      <c r="R86" s="10">
        <v>3</v>
      </c>
      <c r="S86" s="207" t="s">
        <v>4</v>
      </c>
      <c r="T86" s="31">
        <v>160</v>
      </c>
      <c r="U86" s="31">
        <v>198</v>
      </c>
      <c r="V86" s="31">
        <v>198</v>
      </c>
      <c r="W86" s="208">
        <f t="shared" si="43"/>
        <v>2531</v>
      </c>
      <c r="X86" s="13">
        <v>3</v>
      </c>
      <c r="Y86" s="183">
        <f t="shared" ref="Y86:Y149" si="48">Y85+0.5</f>
        <v>2</v>
      </c>
      <c r="Z86" s="201">
        <v>0.16639789999999999</v>
      </c>
      <c r="AA86" s="48">
        <f t="shared" ref="AA86:AA87" si="49">AA85</f>
        <v>200</v>
      </c>
      <c r="AB86" s="48">
        <v>1</v>
      </c>
      <c r="AC86" s="8">
        <f>SUM(AA86:AA$162)</f>
        <v>269600</v>
      </c>
      <c r="AD86" s="172">
        <f>SUM(AB86:AB$162)</f>
        <v>300</v>
      </c>
      <c r="AE86" s="175" t="s">
        <v>945</v>
      </c>
      <c r="AF86" s="175" t="s">
        <v>957</v>
      </c>
      <c r="AG86" s="175" t="s">
        <v>953</v>
      </c>
      <c r="AH86" s="178" t="s">
        <v>4</v>
      </c>
      <c r="AI86" s="172">
        <v>3</v>
      </c>
    </row>
    <row r="87" spans="3:37" x14ac:dyDescent="0.15">
      <c r="C87" s="217">
        <f t="shared" si="44"/>
        <v>9</v>
      </c>
      <c r="D87" s="218" t="str">
        <f>G$69</f>
        <v>-</v>
      </c>
      <c r="E87" s="46">
        <f t="shared" si="46"/>
        <v>13</v>
      </c>
      <c r="F87" s="10" t="str">
        <f t="shared" si="37"/>
        <v>ooi</v>
      </c>
      <c r="G87" s="42">
        <f t="shared" si="38"/>
        <v>0</v>
      </c>
      <c r="H87" s="43">
        <f>IF(AND($E$4=G87,$H$4=F87,$P$57&lt;=SUM(C87:E87),SUM(C87:E87)&lt;=$P$58),1+MAX(H$84:H86),0)</f>
        <v>0</v>
      </c>
      <c r="I87" s="43">
        <f t="shared" si="39"/>
        <v>0</v>
      </c>
      <c r="J87" s="219">
        <f t="shared" si="45"/>
        <v>11</v>
      </c>
      <c r="K87" s="218" t="str">
        <f>N$69</f>
        <v>-</v>
      </c>
      <c r="L87" s="46">
        <f t="shared" si="47"/>
        <v>13</v>
      </c>
      <c r="M87" s="10" t="str">
        <f t="shared" si="40"/>
        <v>ooi</v>
      </c>
      <c r="N87" s="42">
        <f t="shared" si="41"/>
        <v>0</v>
      </c>
      <c r="O87" s="43">
        <f>IF(AND($E$4=N87,$H$4=M87,$P$57&lt;=SUM(J87:L87),SUM(J87:L87)&lt;=$P$58),1+MAX(O$84:O86),0)</f>
        <v>0</v>
      </c>
      <c r="P87" s="43">
        <f t="shared" si="42"/>
        <v>0</v>
      </c>
      <c r="R87" s="10">
        <v>4</v>
      </c>
      <c r="S87" s="207" t="s">
        <v>9</v>
      </c>
      <c r="T87" s="8">
        <v>78</v>
      </c>
      <c r="U87" s="8">
        <v>116</v>
      </c>
      <c r="V87" s="8">
        <v>96</v>
      </c>
      <c r="W87" s="208">
        <f t="shared" si="43"/>
        <v>819</v>
      </c>
      <c r="X87" s="13">
        <v>4</v>
      </c>
      <c r="Y87" s="183">
        <f t="shared" si="48"/>
        <v>2.5</v>
      </c>
      <c r="Z87" s="202">
        <v>0.19265090000000001</v>
      </c>
      <c r="AA87" s="48">
        <f t="shared" si="49"/>
        <v>200</v>
      </c>
      <c r="AB87" s="48">
        <v>1</v>
      </c>
      <c r="AC87" s="8">
        <f>SUM(AA87:AA$162)</f>
        <v>269400</v>
      </c>
      <c r="AD87" s="172">
        <f>SUM(AB87:AB$162)</f>
        <v>299</v>
      </c>
      <c r="AE87" s="175" t="s">
        <v>946</v>
      </c>
      <c r="AF87" s="175" t="s">
        <v>950</v>
      </c>
      <c r="AG87" s="175" t="s">
        <v>923</v>
      </c>
      <c r="AH87" s="178" t="s">
        <v>9</v>
      </c>
      <c r="AI87" s="172">
        <v>4</v>
      </c>
    </row>
    <row r="88" spans="3:37" x14ac:dyDescent="0.15">
      <c r="C88" s="217">
        <f t="shared" si="44"/>
        <v>9</v>
      </c>
      <c r="D88" s="218" t="str">
        <f>G$70</f>
        <v>-</v>
      </c>
      <c r="E88" s="46">
        <f t="shared" si="46"/>
        <v>13</v>
      </c>
      <c r="F88" s="10" t="str">
        <f t="shared" si="37"/>
        <v>ooi</v>
      </c>
      <c r="G88" s="42">
        <f t="shared" si="38"/>
        <v>0</v>
      </c>
      <c r="H88" s="43">
        <f>IF(AND($E$4=G88,$H$4=F88,$P$57&lt;=SUM(C88:E88),SUM(C88:E88)&lt;=$P$58),1+MAX(H$84:H87),0)</f>
        <v>0</v>
      </c>
      <c r="I88" s="43">
        <f t="shared" si="39"/>
        <v>0</v>
      </c>
      <c r="J88" s="219">
        <f t="shared" si="45"/>
        <v>11</v>
      </c>
      <c r="K88" s="218" t="str">
        <f>N$70</f>
        <v>-</v>
      </c>
      <c r="L88" s="46">
        <f t="shared" si="47"/>
        <v>13</v>
      </c>
      <c r="M88" s="10" t="str">
        <f t="shared" si="40"/>
        <v>ooi</v>
      </c>
      <c r="N88" s="42">
        <f t="shared" si="41"/>
        <v>0</v>
      </c>
      <c r="O88" s="43">
        <f>IF(AND($E$4=N88,$H$4=M88,$P$57&lt;=SUM(J88:L88),SUM(J88:L88)&lt;=$P$58),1+MAX(O$84:O87),0)</f>
        <v>0</v>
      </c>
      <c r="P88" s="43">
        <f t="shared" si="42"/>
        <v>0</v>
      </c>
      <c r="R88" s="10">
        <v>5</v>
      </c>
      <c r="S88" s="207" t="s">
        <v>11</v>
      </c>
      <c r="T88" s="8">
        <v>116</v>
      </c>
      <c r="U88" s="8">
        <v>158</v>
      </c>
      <c r="V88" s="8">
        <v>129</v>
      </c>
      <c r="W88" s="208">
        <f t="shared" si="43"/>
        <v>1462</v>
      </c>
      <c r="X88" s="13">
        <v>5</v>
      </c>
      <c r="Y88" s="183">
        <f t="shared" si="48"/>
        <v>3</v>
      </c>
      <c r="Z88" s="202">
        <v>0.21573249999999999</v>
      </c>
      <c r="AA88" s="31">
        <v>400</v>
      </c>
      <c r="AB88" s="48">
        <v>1</v>
      </c>
      <c r="AC88" s="8">
        <f>SUM(AA88:AA$162)</f>
        <v>269200</v>
      </c>
      <c r="AD88" s="172">
        <f>SUM(AB88:AB$162)</f>
        <v>298</v>
      </c>
      <c r="AE88" s="176" t="s">
        <v>955</v>
      </c>
      <c r="AF88" s="176" t="s">
        <v>951</v>
      </c>
      <c r="AG88" s="176" t="s">
        <v>954</v>
      </c>
      <c r="AH88" s="178" t="s">
        <v>11</v>
      </c>
      <c r="AI88" s="172">
        <v>5</v>
      </c>
    </row>
    <row r="89" spans="3:37" x14ac:dyDescent="0.15">
      <c r="C89" s="217">
        <f t="shared" si="44"/>
        <v>9</v>
      </c>
      <c r="D89" s="218" t="str">
        <f>G$71</f>
        <v>-</v>
      </c>
      <c r="E89" s="46">
        <f t="shared" si="46"/>
        <v>13</v>
      </c>
      <c r="F89" s="10" t="str">
        <f t="shared" si="37"/>
        <v>ooi</v>
      </c>
      <c r="G89" s="42">
        <f t="shared" si="38"/>
        <v>0</v>
      </c>
      <c r="H89" s="43">
        <f>IF(AND($E$4=G89,$H$4=F89,$P$57&lt;=SUM(C89:E89),SUM(C89:E89)&lt;=$P$58),1+MAX(H$84:H88),0)</f>
        <v>0</v>
      </c>
      <c r="I89" s="43">
        <f t="shared" si="39"/>
        <v>0</v>
      </c>
      <c r="J89" s="219">
        <f t="shared" si="45"/>
        <v>11</v>
      </c>
      <c r="K89" s="218" t="str">
        <f>N$71</f>
        <v>-</v>
      </c>
      <c r="L89" s="46">
        <f t="shared" si="47"/>
        <v>13</v>
      </c>
      <c r="M89" s="10" t="str">
        <f t="shared" si="40"/>
        <v>ooi</v>
      </c>
      <c r="N89" s="42">
        <f t="shared" si="41"/>
        <v>0</v>
      </c>
      <c r="O89" s="43">
        <f>IF(AND($E$4=N89,$H$4=M89,$P$57&lt;=SUM(J89:L89),SUM(J89:L89)&lt;=$P$58),1+MAX(O$84:O88),0)</f>
        <v>0</v>
      </c>
      <c r="P89" s="43">
        <f t="shared" si="42"/>
        <v>0</v>
      </c>
      <c r="R89" s="10">
        <v>6</v>
      </c>
      <c r="S89" s="207" t="s">
        <v>13</v>
      </c>
      <c r="T89" s="8">
        <v>156</v>
      </c>
      <c r="U89" s="8">
        <v>223</v>
      </c>
      <c r="V89" s="8">
        <v>176</v>
      </c>
      <c r="W89" s="208">
        <f t="shared" si="43"/>
        <v>2648</v>
      </c>
      <c r="X89" s="13">
        <v>6</v>
      </c>
      <c r="Y89" s="183">
        <f>Y88+0.5</f>
        <v>3.5</v>
      </c>
      <c r="Z89" s="202">
        <v>0.2365727</v>
      </c>
      <c r="AA89" s="48">
        <f>AA88</f>
        <v>400</v>
      </c>
      <c r="AB89" s="48">
        <v>1</v>
      </c>
      <c r="AC89" s="8">
        <f>SUM(AA89:AA$162)</f>
        <v>268800</v>
      </c>
      <c r="AD89" s="172">
        <f>SUM(AB89:AB$162)</f>
        <v>297</v>
      </c>
      <c r="AH89" s="178" t="s">
        <v>13</v>
      </c>
      <c r="AI89" s="172">
        <v>6</v>
      </c>
    </row>
    <row r="90" spans="3:37" x14ac:dyDescent="0.15">
      <c r="C90" s="217">
        <f t="shared" si="44"/>
        <v>9</v>
      </c>
      <c r="D90" s="218" t="str">
        <f>G$72</f>
        <v>-</v>
      </c>
      <c r="E90" s="46">
        <f t="shared" si="46"/>
        <v>13</v>
      </c>
      <c r="F90" s="10" t="str">
        <f t="shared" si="37"/>
        <v>ooi</v>
      </c>
      <c r="G90" s="42">
        <f t="shared" si="38"/>
        <v>0</v>
      </c>
      <c r="H90" s="43">
        <f>IF(AND($E$4=G90,$H$4=F90,$P$57&lt;=SUM(C90:E90),SUM(C90:E90)&lt;=$P$58),1+MAX(H$84:H89),0)</f>
        <v>0</v>
      </c>
      <c r="I90" s="43">
        <f t="shared" si="39"/>
        <v>0</v>
      </c>
      <c r="J90" s="219">
        <f t="shared" si="45"/>
        <v>11</v>
      </c>
      <c r="K90" s="218" t="str">
        <f>N$72</f>
        <v>-</v>
      </c>
      <c r="L90" s="46">
        <f t="shared" si="47"/>
        <v>13</v>
      </c>
      <c r="M90" s="10" t="str">
        <f t="shared" si="40"/>
        <v>ooi</v>
      </c>
      <c r="N90" s="42">
        <f t="shared" si="41"/>
        <v>0</v>
      </c>
      <c r="O90" s="43">
        <f>IF(AND($E$4=N90,$H$4=M90,$P$57&lt;=SUM(J90:L90),SUM(J90:L90)&lt;=$P$58),1+MAX(O$84:O89),0)</f>
        <v>0</v>
      </c>
      <c r="P90" s="43">
        <f t="shared" si="42"/>
        <v>0</v>
      </c>
      <c r="R90" s="10">
        <v>7</v>
      </c>
      <c r="S90" s="207" t="s">
        <v>15</v>
      </c>
      <c r="T90" s="8">
        <v>88</v>
      </c>
      <c r="U90" s="8">
        <v>94</v>
      </c>
      <c r="V90" s="8">
        <v>122</v>
      </c>
      <c r="W90" s="208">
        <f t="shared" si="43"/>
        <v>797</v>
      </c>
      <c r="X90" s="13">
        <v>7</v>
      </c>
      <c r="Y90" s="183">
        <f t="shared" si="48"/>
        <v>4</v>
      </c>
      <c r="Z90" s="202">
        <v>0.25572010000000001</v>
      </c>
      <c r="AA90" s="48">
        <f t="shared" ref="AA90" si="50">AA89</f>
        <v>400</v>
      </c>
      <c r="AB90" s="48">
        <v>1</v>
      </c>
      <c r="AC90" s="8">
        <f>SUM(AA90:AA$162)</f>
        <v>268400</v>
      </c>
      <c r="AD90" s="172">
        <f>SUM(AB90:AB$162)</f>
        <v>296</v>
      </c>
      <c r="AE90" s="186" t="str">
        <f>HLOOKUP($G$2,$AE$84:$AG$88,2,0)</f>
        <v>45-37トップ</v>
      </c>
      <c r="AF90" s="9"/>
      <c r="AG90" s="9"/>
      <c r="AH90" s="178" t="s">
        <v>15</v>
      </c>
      <c r="AI90" s="172">
        <v>7</v>
      </c>
    </row>
    <row r="91" spans="3:37" x14ac:dyDescent="0.15">
      <c r="C91" s="217">
        <f t="shared" si="44"/>
        <v>9</v>
      </c>
      <c r="D91" s="218" t="str">
        <f>G$73</f>
        <v>-</v>
      </c>
      <c r="E91" s="46">
        <f t="shared" si="46"/>
        <v>13</v>
      </c>
      <c r="F91" s="10" t="str">
        <f t="shared" si="37"/>
        <v>ooi</v>
      </c>
      <c r="G91" s="42">
        <f t="shared" si="38"/>
        <v>0</v>
      </c>
      <c r="H91" s="43">
        <f>IF(AND($E$4=G91,$H$4=F91,$P$57&lt;=SUM(C91:E91),SUM(C91:E91)&lt;=$P$58),1+MAX(H$84:H90),0)</f>
        <v>0</v>
      </c>
      <c r="I91" s="43">
        <f t="shared" si="39"/>
        <v>0</v>
      </c>
      <c r="J91" s="219">
        <f t="shared" si="45"/>
        <v>11</v>
      </c>
      <c r="K91" s="218" t="str">
        <f>N$73</f>
        <v>-</v>
      </c>
      <c r="L91" s="46">
        <f t="shared" si="47"/>
        <v>13</v>
      </c>
      <c r="M91" s="10" t="str">
        <f t="shared" si="40"/>
        <v>ooi</v>
      </c>
      <c r="N91" s="42">
        <f t="shared" si="41"/>
        <v>0</v>
      </c>
      <c r="O91" s="43">
        <f>IF(AND($E$4=N91,$H$4=M91,$P$57&lt;=SUM(J91:L91),SUM(J91:L91)&lt;=$P$58),1+MAX(O$84:O90),0)</f>
        <v>0</v>
      </c>
      <c r="P91" s="43">
        <f t="shared" si="42"/>
        <v>0</v>
      </c>
      <c r="R91" s="10">
        <v>8</v>
      </c>
      <c r="S91" s="207" t="s">
        <v>17</v>
      </c>
      <c r="T91" s="8">
        <v>118</v>
      </c>
      <c r="U91" s="8">
        <v>126</v>
      </c>
      <c r="V91" s="8">
        <v>155</v>
      </c>
      <c r="W91" s="208">
        <f t="shared" si="43"/>
        <v>1305</v>
      </c>
      <c r="X91" s="13">
        <v>8</v>
      </c>
      <c r="Y91" s="183">
        <f>Y90+0.5</f>
        <v>4.5</v>
      </c>
      <c r="Z91" s="202">
        <v>0.27353040000000001</v>
      </c>
      <c r="AA91" s="48">
        <f>AA90</f>
        <v>400</v>
      </c>
      <c r="AB91" s="48">
        <v>1</v>
      </c>
      <c r="AC91" s="8">
        <f>SUM(AA91:AA$162)</f>
        <v>268000</v>
      </c>
      <c r="AD91" s="172">
        <f>SUM(AB91:AB$162)</f>
        <v>295</v>
      </c>
      <c r="AE91" s="187" t="str">
        <f>HLOOKUP($G$2,$AE$84:$AG$88,3,0)</f>
        <v>36-30強いぜ</v>
      </c>
      <c r="AF91" s="9"/>
      <c r="AG91" s="9"/>
      <c r="AH91" s="178" t="s">
        <v>17</v>
      </c>
      <c r="AI91" s="172">
        <v>8</v>
      </c>
    </row>
    <row r="92" spans="3:37" x14ac:dyDescent="0.15">
      <c r="C92" s="217">
        <f t="shared" si="44"/>
        <v>9</v>
      </c>
      <c r="D92" s="218" t="str">
        <f>G$74</f>
        <v>-</v>
      </c>
      <c r="E92" s="46">
        <f t="shared" si="46"/>
        <v>13</v>
      </c>
      <c r="F92" s="10" t="str">
        <f t="shared" si="37"/>
        <v>ooi</v>
      </c>
      <c r="G92" s="42">
        <f t="shared" si="38"/>
        <v>0</v>
      </c>
      <c r="H92" s="43">
        <f>IF(AND($E$4=G92,$H$4=F92,$P$57&lt;=SUM(C92:E92),SUM(C92:E92)&lt;=$P$58),1+MAX(H$84:H91),0)</f>
        <v>0</v>
      </c>
      <c r="I92" s="43">
        <f t="shared" si="39"/>
        <v>0</v>
      </c>
      <c r="J92" s="219">
        <f t="shared" si="45"/>
        <v>11</v>
      </c>
      <c r="K92" s="218" t="str">
        <f>N$74</f>
        <v>-</v>
      </c>
      <c r="L92" s="46">
        <f t="shared" si="47"/>
        <v>13</v>
      </c>
      <c r="M92" s="10" t="str">
        <f t="shared" si="40"/>
        <v>ooi</v>
      </c>
      <c r="N92" s="42">
        <f t="shared" si="41"/>
        <v>0</v>
      </c>
      <c r="O92" s="43">
        <f>IF(AND($E$4=N92,$H$4=M92,$P$57&lt;=SUM(J92:L92),SUM(J92:L92)&lt;=$P$58),1+MAX(O$84:O91),0)</f>
        <v>0</v>
      </c>
      <c r="P92" s="43">
        <f t="shared" si="42"/>
        <v>0</v>
      </c>
      <c r="R92" s="10">
        <v>9</v>
      </c>
      <c r="S92" s="207" t="s">
        <v>19</v>
      </c>
      <c r="T92" s="8">
        <v>158</v>
      </c>
      <c r="U92" s="8">
        <v>171</v>
      </c>
      <c r="V92" s="8">
        <v>210</v>
      </c>
      <c r="W92" s="208">
        <f t="shared" si="43"/>
        <v>2259</v>
      </c>
      <c r="X92" s="13">
        <v>9</v>
      </c>
      <c r="Y92" s="183">
        <f t="shared" si="48"/>
        <v>5</v>
      </c>
      <c r="Z92" s="202">
        <v>0.29024990000000001</v>
      </c>
      <c r="AA92" s="31">
        <v>600</v>
      </c>
      <c r="AB92" s="48">
        <v>1</v>
      </c>
      <c r="AC92" s="8">
        <f>SUM(AA92:AA$162)</f>
        <v>267600</v>
      </c>
      <c r="AD92" s="172">
        <f>SUM(AB92:AB$162)</f>
        <v>294</v>
      </c>
      <c r="AE92" s="187" t="str">
        <f>HLOOKUP($G$2,$AE$84:$AG$88,4,0)</f>
        <v>29-23 普通</v>
      </c>
      <c r="AF92" s="9"/>
      <c r="AG92" s="9"/>
      <c r="AH92" s="178" t="s">
        <v>19</v>
      </c>
      <c r="AI92" s="172">
        <v>9</v>
      </c>
    </row>
    <row r="93" spans="3:37" x14ac:dyDescent="0.15">
      <c r="C93" s="217">
        <f t="shared" si="44"/>
        <v>9</v>
      </c>
      <c r="D93" s="218" t="str">
        <f>G$75</f>
        <v>-</v>
      </c>
      <c r="E93" s="46">
        <f t="shared" si="46"/>
        <v>13</v>
      </c>
      <c r="F93" s="10" t="str">
        <f t="shared" si="37"/>
        <v>ooi</v>
      </c>
      <c r="G93" s="42">
        <f t="shared" si="38"/>
        <v>0</v>
      </c>
      <c r="H93" s="43">
        <f>IF(AND($E$4=G93,$H$4=F93,$P$57&lt;=SUM(C93:E93),SUM(C93:E93)&lt;=$P$58),1+MAX(H$84:H92),0)</f>
        <v>0</v>
      </c>
      <c r="I93" s="43">
        <f t="shared" si="39"/>
        <v>0</v>
      </c>
      <c r="J93" s="219">
        <f t="shared" si="45"/>
        <v>11</v>
      </c>
      <c r="K93" s="218" t="str">
        <f>N$75</f>
        <v>-</v>
      </c>
      <c r="L93" s="46">
        <f t="shared" si="47"/>
        <v>13</v>
      </c>
      <c r="M93" s="10" t="str">
        <f t="shared" si="40"/>
        <v>ooi</v>
      </c>
      <c r="N93" s="42">
        <f t="shared" si="41"/>
        <v>0</v>
      </c>
      <c r="O93" s="43">
        <f>IF(AND($E$4=N93,$H$4=M93,$P$57&lt;=SUM(J93:L93),SUM(J93:L93)&lt;=$P$58),1+MAX(O$84:O92),0)</f>
        <v>0</v>
      </c>
      <c r="P93" s="43">
        <f t="shared" si="42"/>
        <v>0</v>
      </c>
      <c r="R93" s="10">
        <v>10</v>
      </c>
      <c r="S93" s="207" t="s">
        <v>21</v>
      </c>
      <c r="T93" s="8">
        <v>90</v>
      </c>
      <c r="U93" s="8">
        <v>55</v>
      </c>
      <c r="V93" s="8">
        <v>62</v>
      </c>
      <c r="W93" s="208">
        <f t="shared" si="43"/>
        <v>387</v>
      </c>
      <c r="X93" s="13">
        <v>10</v>
      </c>
      <c r="Y93" s="183">
        <f t="shared" si="48"/>
        <v>5.5</v>
      </c>
      <c r="Z93" s="202">
        <v>0.30605739999999998</v>
      </c>
      <c r="AA93" s="48">
        <f t="shared" ref="AA93:AA95" si="51">AA92</f>
        <v>600</v>
      </c>
      <c r="AB93" s="48">
        <v>1</v>
      </c>
      <c r="AC93" s="8">
        <f>SUM(AA93:AA$162)</f>
        <v>267000</v>
      </c>
      <c r="AD93" s="172">
        <f>SUM(AB93:AB$162)</f>
        <v>293</v>
      </c>
      <c r="AE93" s="188" t="str">
        <f>HLOOKUP($G$2,$AE$84:$AG$88,5,0)</f>
        <v>22-00まずまず</v>
      </c>
      <c r="AF93" s="9"/>
      <c r="AG93" s="9"/>
      <c r="AH93" s="178" t="s">
        <v>21</v>
      </c>
      <c r="AI93" s="172">
        <v>10</v>
      </c>
    </row>
    <row r="94" spans="3:37" x14ac:dyDescent="0.15">
      <c r="C94" s="217">
        <f t="shared" si="44"/>
        <v>9</v>
      </c>
      <c r="D94" s="218" t="str">
        <f>G$76</f>
        <v>-</v>
      </c>
      <c r="E94" s="46">
        <f t="shared" si="46"/>
        <v>13</v>
      </c>
      <c r="F94" s="10" t="str">
        <f t="shared" si="37"/>
        <v>ooi</v>
      </c>
      <c r="G94" s="42">
        <f t="shared" si="38"/>
        <v>0</v>
      </c>
      <c r="H94" s="43">
        <f>IF(AND($E$4=G94,$H$4=F94,$P$57&lt;=SUM(C94:E94),SUM(C94:E94)&lt;=$P$58),1+MAX(H$84:H93),0)</f>
        <v>0</v>
      </c>
      <c r="I94" s="43">
        <f t="shared" si="39"/>
        <v>0</v>
      </c>
      <c r="J94" s="219">
        <f t="shared" si="45"/>
        <v>11</v>
      </c>
      <c r="K94" s="218" t="str">
        <f>N$76</f>
        <v>-</v>
      </c>
      <c r="L94" s="46">
        <f t="shared" si="47"/>
        <v>13</v>
      </c>
      <c r="M94" s="10" t="str">
        <f t="shared" si="40"/>
        <v>ooi</v>
      </c>
      <c r="N94" s="42">
        <f t="shared" si="41"/>
        <v>0</v>
      </c>
      <c r="O94" s="43">
        <f>IF(AND($E$4=N94,$H$4=M94,$P$57&lt;=SUM(J94:L94),SUM(J94:L94)&lt;=$P$58),1+MAX(O$84:O93),0)</f>
        <v>0</v>
      </c>
      <c r="P94" s="43">
        <f t="shared" si="42"/>
        <v>0</v>
      </c>
      <c r="R94" s="10">
        <v>11</v>
      </c>
      <c r="S94" s="207" t="s">
        <v>23</v>
      </c>
      <c r="T94" s="8">
        <v>100</v>
      </c>
      <c r="U94" s="8">
        <v>45</v>
      </c>
      <c r="V94" s="8">
        <v>94</v>
      </c>
      <c r="W94" s="208">
        <f t="shared" si="43"/>
        <v>413</v>
      </c>
      <c r="X94" s="13">
        <v>11</v>
      </c>
      <c r="Y94" s="183">
        <f t="shared" si="48"/>
        <v>6</v>
      </c>
      <c r="Z94" s="202">
        <v>0.32108759999999997</v>
      </c>
      <c r="AA94" s="48">
        <f t="shared" si="51"/>
        <v>600</v>
      </c>
      <c r="AB94" s="48">
        <v>1</v>
      </c>
      <c r="AC94" s="8">
        <f>SUM(AA94:AA$162)</f>
        <v>266400</v>
      </c>
      <c r="AD94" s="172">
        <f>SUM(AB94:AB$162)</f>
        <v>292</v>
      </c>
      <c r="AE94" s="9"/>
      <c r="AH94" s="178" t="s">
        <v>23</v>
      </c>
      <c r="AI94" s="172">
        <v>11</v>
      </c>
    </row>
    <row r="95" spans="3:37" x14ac:dyDescent="0.15">
      <c r="C95" s="217">
        <f t="shared" si="44"/>
        <v>9</v>
      </c>
      <c r="D95" s="218" t="str">
        <f>G$77</f>
        <v>-</v>
      </c>
      <c r="E95" s="46">
        <f t="shared" si="46"/>
        <v>13</v>
      </c>
      <c r="F95" s="10" t="str">
        <f t="shared" si="37"/>
        <v>ooi</v>
      </c>
      <c r="G95" s="42">
        <f t="shared" si="38"/>
        <v>0</v>
      </c>
      <c r="H95" s="43">
        <f>IF(AND($E$4=G95,$H$4=F95,$P$57&lt;=SUM(C95:E95),SUM(C95:E95)&lt;=$P$58),1+MAX(H$84:H94),0)</f>
        <v>0</v>
      </c>
      <c r="I95" s="43">
        <f t="shared" si="39"/>
        <v>0</v>
      </c>
      <c r="J95" s="219">
        <f t="shared" si="45"/>
        <v>11</v>
      </c>
      <c r="K95" s="218" t="str">
        <f>N$77</f>
        <v>-</v>
      </c>
      <c r="L95" s="46">
        <f t="shared" si="47"/>
        <v>13</v>
      </c>
      <c r="M95" s="10" t="str">
        <f t="shared" si="40"/>
        <v>ooi</v>
      </c>
      <c r="N95" s="42">
        <f t="shared" si="41"/>
        <v>0</v>
      </c>
      <c r="O95" s="43">
        <f>IF(AND($E$4=N95,$H$4=M95,$P$57&lt;=SUM(J95:L95),SUM(J95:L95)&lt;=$P$58),1+MAX(O$84:O94),0)</f>
        <v>0</v>
      </c>
      <c r="P95" s="43">
        <f t="shared" si="42"/>
        <v>0</v>
      </c>
      <c r="R95" s="10">
        <v>12</v>
      </c>
      <c r="S95" s="207" t="s">
        <v>25</v>
      </c>
      <c r="T95" s="8">
        <v>120</v>
      </c>
      <c r="U95" s="8">
        <v>167</v>
      </c>
      <c r="V95" s="8">
        <v>151</v>
      </c>
      <c r="W95" s="208">
        <f t="shared" si="43"/>
        <v>1677</v>
      </c>
      <c r="X95" s="13">
        <v>12</v>
      </c>
      <c r="Y95" s="183">
        <f t="shared" si="48"/>
        <v>6.5</v>
      </c>
      <c r="Z95" s="202">
        <v>0.33544499999999999</v>
      </c>
      <c r="AA95" s="48">
        <f t="shared" si="51"/>
        <v>600</v>
      </c>
      <c r="AB95" s="48">
        <v>1</v>
      </c>
      <c r="AC95" s="8">
        <f>SUM(AA95:AA$162)</f>
        <v>265800</v>
      </c>
      <c r="AD95" s="172">
        <f>SUM(AB95:AB$162)</f>
        <v>291</v>
      </c>
      <c r="AE95" s="189" t="s">
        <v>154</v>
      </c>
      <c r="AF95" s="39">
        <v>15</v>
      </c>
      <c r="AG95" s="39">
        <v>15</v>
      </c>
      <c r="AH95" s="178" t="s">
        <v>25</v>
      </c>
      <c r="AI95" s="172">
        <v>12</v>
      </c>
    </row>
    <row r="96" spans="3:37" x14ac:dyDescent="0.15">
      <c r="C96" s="217">
        <f t="shared" si="44"/>
        <v>9</v>
      </c>
      <c r="D96" s="218" t="str">
        <f>G$78</f>
        <v>-</v>
      </c>
      <c r="E96" s="46">
        <f t="shared" si="46"/>
        <v>13</v>
      </c>
      <c r="F96" s="10" t="str">
        <f t="shared" si="37"/>
        <v>ooi</v>
      </c>
      <c r="G96" s="42">
        <f t="shared" si="38"/>
        <v>0</v>
      </c>
      <c r="H96" s="43">
        <f>IF(AND($E$4=G96,$H$4=F96,$P$57&lt;=SUM(C96:E96),SUM(C96:E96)&lt;=$P$58),1+MAX(H$84:H95),0)</f>
        <v>0</v>
      </c>
      <c r="I96" s="43">
        <f t="shared" si="39"/>
        <v>0</v>
      </c>
      <c r="J96" s="219">
        <f t="shared" si="45"/>
        <v>11</v>
      </c>
      <c r="K96" s="218" t="str">
        <f>N$78</f>
        <v>-</v>
      </c>
      <c r="L96" s="46">
        <f t="shared" si="47"/>
        <v>13</v>
      </c>
      <c r="M96" s="10" t="str">
        <f t="shared" si="40"/>
        <v>ooi</v>
      </c>
      <c r="N96" s="42">
        <f t="shared" si="41"/>
        <v>0</v>
      </c>
      <c r="O96" s="43">
        <f>IF(AND($E$4=N96,$H$4=M96,$P$57&lt;=SUM(J96:L96),SUM(J96:L96)&lt;=$P$58),1+MAX(O$84:O95),0)</f>
        <v>0</v>
      </c>
      <c r="P96" s="43">
        <f t="shared" si="42"/>
        <v>0</v>
      </c>
      <c r="R96" s="10">
        <v>13</v>
      </c>
      <c r="S96" s="207" t="s">
        <v>27</v>
      </c>
      <c r="T96" s="8">
        <v>80</v>
      </c>
      <c r="U96" s="8">
        <v>63</v>
      </c>
      <c r="V96" s="8">
        <v>55</v>
      </c>
      <c r="W96" s="208">
        <f t="shared" si="43"/>
        <v>391</v>
      </c>
      <c r="X96" s="13">
        <v>13</v>
      </c>
      <c r="Y96" s="183">
        <f t="shared" si="48"/>
        <v>7</v>
      </c>
      <c r="Z96" s="202">
        <v>0.34921269999999999</v>
      </c>
      <c r="AA96" s="31">
        <v>800</v>
      </c>
      <c r="AB96" s="48">
        <v>1</v>
      </c>
      <c r="AC96" s="8">
        <f>SUM(AA96:AA$162)</f>
        <v>265200</v>
      </c>
      <c r="AD96" s="172">
        <f>SUM(AB96:AB$162)</f>
        <v>290</v>
      </c>
      <c r="AE96" s="190" t="s">
        <v>992</v>
      </c>
      <c r="AF96" s="8">
        <v>14</v>
      </c>
      <c r="AG96" s="8">
        <v>13</v>
      </c>
      <c r="AH96" s="178" t="s">
        <v>27</v>
      </c>
      <c r="AI96" s="172">
        <v>13</v>
      </c>
    </row>
    <row r="97" spans="3:35" x14ac:dyDescent="0.15">
      <c r="C97" s="217">
        <f t="shared" si="44"/>
        <v>9</v>
      </c>
      <c r="D97" s="218" t="str">
        <f>G$79</f>
        <v>-</v>
      </c>
      <c r="E97" s="46">
        <f t="shared" si="46"/>
        <v>13</v>
      </c>
      <c r="F97" s="10" t="str">
        <f t="shared" si="37"/>
        <v>ooi</v>
      </c>
      <c r="G97" s="42">
        <f t="shared" si="38"/>
        <v>0</v>
      </c>
      <c r="H97" s="43">
        <f>IF(AND($E$4=G97,$H$4=F97,$P$57&lt;=SUM(C97:E97),SUM(C97:E97)&lt;=$P$58),1+MAX(H$84:H96),0)</f>
        <v>0</v>
      </c>
      <c r="I97" s="43">
        <f t="shared" si="39"/>
        <v>0</v>
      </c>
      <c r="J97" s="219">
        <f t="shared" si="45"/>
        <v>11</v>
      </c>
      <c r="K97" s="218" t="str">
        <f>N$79</f>
        <v>-</v>
      </c>
      <c r="L97" s="46">
        <f t="shared" si="47"/>
        <v>13</v>
      </c>
      <c r="M97" s="10" t="str">
        <f t="shared" si="40"/>
        <v>ooi</v>
      </c>
      <c r="N97" s="42">
        <f t="shared" si="41"/>
        <v>0</v>
      </c>
      <c r="O97" s="43">
        <f>IF(AND($E$4=N97,$H$4=M97,$P$57&lt;=SUM(J97:L97),SUM(J97:L97)&lt;=$P$58),1+MAX(O$84:O96),0)</f>
        <v>0</v>
      </c>
      <c r="P97" s="43">
        <f t="shared" si="42"/>
        <v>0</v>
      </c>
      <c r="R97" s="10">
        <v>14</v>
      </c>
      <c r="S97" s="207" t="s">
        <v>32</v>
      </c>
      <c r="T97" s="8">
        <v>90</v>
      </c>
      <c r="U97" s="8">
        <v>46</v>
      </c>
      <c r="V97" s="8">
        <v>86</v>
      </c>
      <c r="W97" s="208">
        <f t="shared" si="43"/>
        <v>386</v>
      </c>
      <c r="X97" s="13">
        <v>14</v>
      </c>
      <c r="Y97" s="183">
        <f t="shared" si="48"/>
        <v>7.5</v>
      </c>
      <c r="Z97" s="202">
        <v>0.3624578</v>
      </c>
      <c r="AA97" s="48">
        <f t="shared" ref="AA97:AA99" si="52">AA96</f>
        <v>800</v>
      </c>
      <c r="AB97" s="48">
        <v>1</v>
      </c>
      <c r="AC97" s="8">
        <f>SUM(AA97:AA$162)</f>
        <v>264400</v>
      </c>
      <c r="AD97" s="172">
        <f>SUM(AB97:AB$162)</f>
        <v>289</v>
      </c>
      <c r="AE97" s="190" t="s">
        <v>948</v>
      </c>
      <c r="AF97" s="8">
        <v>12</v>
      </c>
      <c r="AG97" s="8">
        <v>8</v>
      </c>
      <c r="AH97" s="178" t="s">
        <v>32</v>
      </c>
      <c r="AI97" s="172">
        <v>14</v>
      </c>
    </row>
    <row r="98" spans="3:35" x14ac:dyDescent="0.15">
      <c r="C98" s="217">
        <f t="shared" si="44"/>
        <v>9</v>
      </c>
      <c r="D98" s="218" t="str">
        <f>G$80</f>
        <v>-</v>
      </c>
      <c r="E98" s="46">
        <f t="shared" si="46"/>
        <v>13</v>
      </c>
      <c r="F98" s="10" t="str">
        <f t="shared" si="37"/>
        <v>ooi</v>
      </c>
      <c r="G98" s="42">
        <f t="shared" si="38"/>
        <v>0</v>
      </c>
      <c r="H98" s="43">
        <f>IF(AND($E$4=G98,$H$4=F98,$P$57&lt;=SUM(C98:E98),SUM(C98:E98)&lt;=$P$58),1+MAX(H$84:H97),0)</f>
        <v>0</v>
      </c>
      <c r="I98" s="43">
        <f t="shared" si="39"/>
        <v>0</v>
      </c>
      <c r="J98" s="219">
        <f t="shared" si="45"/>
        <v>11</v>
      </c>
      <c r="K98" s="218" t="str">
        <f>N$80</f>
        <v>-</v>
      </c>
      <c r="L98" s="46">
        <f t="shared" si="47"/>
        <v>13</v>
      </c>
      <c r="M98" s="10" t="str">
        <f t="shared" si="40"/>
        <v>ooi</v>
      </c>
      <c r="N98" s="42">
        <f t="shared" si="41"/>
        <v>0</v>
      </c>
      <c r="O98" s="43">
        <f>IF(AND($E$4=N98,$H$4=M98,$P$57&lt;=SUM(J98:L98),SUM(J98:L98)&lt;=$P$58),1+MAX(O$84:O97),0)</f>
        <v>0</v>
      </c>
      <c r="P98" s="43">
        <f t="shared" si="42"/>
        <v>0</v>
      </c>
      <c r="R98" s="10">
        <v>15</v>
      </c>
      <c r="S98" s="207" t="s">
        <v>34</v>
      </c>
      <c r="T98" s="8">
        <v>130</v>
      </c>
      <c r="U98" s="8">
        <v>169</v>
      </c>
      <c r="V98" s="8">
        <v>150</v>
      </c>
      <c r="W98" s="208">
        <f t="shared" si="43"/>
        <v>1752</v>
      </c>
      <c r="X98" s="13">
        <v>15</v>
      </c>
      <c r="Y98" s="183">
        <f t="shared" si="48"/>
        <v>8</v>
      </c>
      <c r="Z98" s="202">
        <v>0.3752356</v>
      </c>
      <c r="AA98" s="48">
        <f t="shared" si="52"/>
        <v>800</v>
      </c>
      <c r="AB98" s="48">
        <v>1</v>
      </c>
      <c r="AC98" s="8">
        <f>SUM(AA98:AA$162)</f>
        <v>263600</v>
      </c>
      <c r="AD98" s="172">
        <f>SUM(AB98:AB$162)</f>
        <v>288</v>
      </c>
      <c r="AE98" s="191" t="s">
        <v>158</v>
      </c>
      <c r="AF98" s="26">
        <v>7</v>
      </c>
      <c r="AG98" s="26">
        <v>0</v>
      </c>
      <c r="AH98" s="178" t="s">
        <v>34</v>
      </c>
      <c r="AI98" s="172">
        <v>15</v>
      </c>
    </row>
    <row r="99" spans="3:35" x14ac:dyDescent="0.15">
      <c r="C99" s="217">
        <f t="shared" si="44"/>
        <v>9</v>
      </c>
      <c r="D99" s="218" t="str">
        <f>G$81</f>
        <v>-</v>
      </c>
      <c r="E99" s="46">
        <f t="shared" si="46"/>
        <v>13</v>
      </c>
      <c r="F99" s="10" t="str">
        <f t="shared" si="37"/>
        <v>ooi</v>
      </c>
      <c r="G99" s="42">
        <f t="shared" si="38"/>
        <v>0</v>
      </c>
      <c r="H99" s="43">
        <f>IF(AND($E$4=G99,$H$4=F99,$P$57&lt;=SUM(C99:E99),SUM(C99:E99)&lt;=$P$58),1+MAX(H$84:H98),0)</f>
        <v>0</v>
      </c>
      <c r="I99" s="43">
        <f t="shared" si="39"/>
        <v>0</v>
      </c>
      <c r="J99" s="219">
        <f t="shared" si="45"/>
        <v>11</v>
      </c>
      <c r="K99" s="218" t="str">
        <f>N$81</f>
        <v>-</v>
      </c>
      <c r="L99" s="46">
        <f t="shared" si="47"/>
        <v>13</v>
      </c>
      <c r="M99" s="10" t="str">
        <f t="shared" si="40"/>
        <v>ooi</v>
      </c>
      <c r="N99" s="42">
        <f t="shared" si="41"/>
        <v>0</v>
      </c>
      <c r="O99" s="43">
        <f>IF(AND($E$4=N99,$H$4=M99,$P$57&lt;=SUM(J99:L99),SUM(J99:L99)&lt;=$P$58),1+MAX(O$84:O98),0)</f>
        <v>0</v>
      </c>
      <c r="P99" s="43">
        <f t="shared" si="42"/>
        <v>0</v>
      </c>
      <c r="R99" s="10">
        <v>16</v>
      </c>
      <c r="S99" s="207" t="s">
        <v>36</v>
      </c>
      <c r="T99" s="8">
        <v>80</v>
      </c>
      <c r="U99" s="8">
        <v>85</v>
      </c>
      <c r="V99" s="8">
        <v>76</v>
      </c>
      <c r="W99" s="208">
        <f t="shared" si="43"/>
        <v>572</v>
      </c>
      <c r="X99" s="13">
        <v>16</v>
      </c>
      <c r="Y99" s="183">
        <f t="shared" si="48"/>
        <v>8.5</v>
      </c>
      <c r="Z99" s="202">
        <v>0.3875924</v>
      </c>
      <c r="AA99" s="48">
        <f t="shared" si="52"/>
        <v>800</v>
      </c>
      <c r="AB99" s="48">
        <v>1</v>
      </c>
      <c r="AC99" s="8">
        <f>SUM(AA99:AA$162)</f>
        <v>262800</v>
      </c>
      <c r="AD99" s="172">
        <f>SUM(AB99:AB$162)</f>
        <v>287</v>
      </c>
      <c r="AF99" s="13"/>
      <c r="AH99" s="178" t="s">
        <v>36</v>
      </c>
      <c r="AI99" s="172">
        <v>16</v>
      </c>
    </row>
    <row r="100" spans="3:35" x14ac:dyDescent="0.15">
      <c r="C100" s="217">
        <f>F$67</f>
        <v>10</v>
      </c>
      <c r="D100" s="218">
        <f>G$66</f>
        <v>13</v>
      </c>
      <c r="E100" s="46">
        <f t="shared" si="46"/>
        <v>13</v>
      </c>
      <c r="F100" s="10" t="str">
        <f t="shared" si="37"/>
        <v>oii</v>
      </c>
      <c r="G100" s="42">
        <f t="shared" si="38"/>
        <v>231</v>
      </c>
      <c r="H100" s="43">
        <f>IF(AND($E$4=G100,$H$4=F100,$P$57&lt;=SUM(C100:E100),SUM(C100:E100)&lt;=$P$58),1+MAX(H$84:H99),0)</f>
        <v>0</v>
      </c>
      <c r="I100" s="43">
        <f t="shared" si="39"/>
        <v>0</v>
      </c>
      <c r="J100" s="219">
        <f>M$67</f>
        <v>12</v>
      </c>
      <c r="K100" s="218">
        <f>N$66</f>
        <v>13</v>
      </c>
      <c r="L100" s="46">
        <f t="shared" si="47"/>
        <v>13</v>
      </c>
      <c r="M100" s="10" t="str">
        <f t="shared" si="40"/>
        <v>oii</v>
      </c>
      <c r="N100" s="42">
        <f t="shared" si="41"/>
        <v>251</v>
      </c>
      <c r="O100" s="43">
        <f>IF(AND($E$4=N100,$H$4=M100,$P$57&lt;=SUM(J100:L100),SUM(J100:L100)&lt;=$P$58),1+MAX(O$84:O99),0)</f>
        <v>0</v>
      </c>
      <c r="P100" s="43">
        <f t="shared" si="42"/>
        <v>0</v>
      </c>
      <c r="R100" s="10">
        <v>17</v>
      </c>
      <c r="S100" s="207" t="s">
        <v>38</v>
      </c>
      <c r="T100" s="8">
        <v>126</v>
      </c>
      <c r="U100" s="8">
        <v>117</v>
      </c>
      <c r="V100" s="8">
        <v>108</v>
      </c>
      <c r="W100" s="208">
        <f t="shared" si="43"/>
        <v>1070</v>
      </c>
      <c r="X100" s="13">
        <v>17</v>
      </c>
      <c r="Y100" s="183">
        <f t="shared" si="48"/>
        <v>9</v>
      </c>
      <c r="Z100" s="202">
        <v>0.39956730000000001</v>
      </c>
      <c r="AA100" s="31">
        <v>1000</v>
      </c>
      <c r="AB100" s="48">
        <v>1</v>
      </c>
      <c r="AC100" s="8">
        <f>SUM(AA100:AA$162)</f>
        <v>262000</v>
      </c>
      <c r="AD100" s="172">
        <f>SUM(AB100:AB$162)</f>
        <v>286</v>
      </c>
      <c r="AE100" s="243">
        <v>15</v>
      </c>
      <c r="AF100" s="13"/>
      <c r="AH100" s="178" t="s">
        <v>38</v>
      </c>
      <c r="AI100" s="172">
        <v>17</v>
      </c>
    </row>
    <row r="101" spans="3:35" x14ac:dyDescent="0.15">
      <c r="C101" s="217">
        <f t="shared" ref="C101:C115" si="53">F$67</f>
        <v>10</v>
      </c>
      <c r="D101" s="218">
        <f>G$67</f>
        <v>14</v>
      </c>
      <c r="E101" s="46">
        <f t="shared" si="46"/>
        <v>13</v>
      </c>
      <c r="F101" s="10" t="str">
        <f t="shared" si="37"/>
        <v>oio</v>
      </c>
      <c r="G101" s="42">
        <f t="shared" si="38"/>
        <v>232</v>
      </c>
      <c r="H101" s="43">
        <f>IF(AND($E$4=G101,$H$4=F101,$P$57&lt;=SUM(C101:E101),SUM(C101:E101)&lt;=$P$58),1+MAX(H$84:H100),0)</f>
        <v>0</v>
      </c>
      <c r="I101" s="43">
        <f t="shared" si="39"/>
        <v>0</v>
      </c>
      <c r="J101" s="219">
        <f t="shared" ref="J101:J115" si="54">M$67</f>
        <v>12</v>
      </c>
      <c r="K101" s="218" t="str">
        <f>N$67</f>
        <v>-</v>
      </c>
      <c r="L101" s="46">
        <f t="shared" si="47"/>
        <v>13</v>
      </c>
      <c r="M101" s="10" t="str">
        <f t="shared" si="40"/>
        <v>ooi</v>
      </c>
      <c r="N101" s="42">
        <f t="shared" si="41"/>
        <v>0</v>
      </c>
      <c r="O101" s="43">
        <f>IF(AND($E$4=N101,$H$4=M101,$P$57&lt;=SUM(J101:L101),SUM(J101:L101)&lt;=$P$58),1+MAX(O$84:O100),0)</f>
        <v>0</v>
      </c>
      <c r="P101" s="43">
        <f t="shared" si="42"/>
        <v>0</v>
      </c>
      <c r="R101" s="10">
        <v>18</v>
      </c>
      <c r="S101" s="207" t="s">
        <v>40</v>
      </c>
      <c r="T101" s="8">
        <v>166</v>
      </c>
      <c r="U101" s="8">
        <v>166</v>
      </c>
      <c r="V101" s="8">
        <v>157</v>
      </c>
      <c r="W101" s="208">
        <f t="shared" si="43"/>
        <v>1966</v>
      </c>
      <c r="X101" s="13">
        <v>18</v>
      </c>
      <c r="Y101" s="183">
        <f t="shared" si="48"/>
        <v>9.5</v>
      </c>
      <c r="Z101" s="202">
        <v>0.41119359999999999</v>
      </c>
      <c r="AA101" s="48">
        <f t="shared" ref="AA101:AA103" si="55">AA100</f>
        <v>1000</v>
      </c>
      <c r="AB101" s="48">
        <v>1</v>
      </c>
      <c r="AC101" s="8">
        <f>SUM(AA101:AA$162)</f>
        <v>261000</v>
      </c>
      <c r="AD101" s="172">
        <f>SUM(AB101:AB$162)</f>
        <v>285</v>
      </c>
      <c r="AE101" s="192">
        <v>14</v>
      </c>
      <c r="AF101" s="13"/>
      <c r="AH101" s="178" t="s">
        <v>40</v>
      </c>
      <c r="AI101" s="172">
        <v>18</v>
      </c>
    </row>
    <row r="102" spans="3:35" x14ac:dyDescent="0.15">
      <c r="C102" s="217">
        <f t="shared" si="53"/>
        <v>10</v>
      </c>
      <c r="D102" s="218" t="str">
        <f>G$68</f>
        <v>-</v>
      </c>
      <c r="E102" s="46">
        <f t="shared" si="46"/>
        <v>13</v>
      </c>
      <c r="F102" s="10" t="str">
        <f t="shared" si="37"/>
        <v>ooi</v>
      </c>
      <c r="G102" s="42">
        <f t="shared" si="38"/>
        <v>0</v>
      </c>
      <c r="H102" s="43">
        <f>IF(AND($E$4=G102,$H$4=F102,$P$57&lt;=SUM(C102:E102),SUM(C102:E102)&lt;=$P$58),1+MAX(H$84:H101),0)</f>
        <v>0</v>
      </c>
      <c r="I102" s="43">
        <f t="shared" si="39"/>
        <v>0</v>
      </c>
      <c r="J102" s="219">
        <f t="shared" si="54"/>
        <v>12</v>
      </c>
      <c r="K102" s="218" t="str">
        <f>N$68</f>
        <v>-</v>
      </c>
      <c r="L102" s="46">
        <f t="shared" si="47"/>
        <v>13</v>
      </c>
      <c r="M102" s="10" t="str">
        <f t="shared" si="40"/>
        <v>ooi</v>
      </c>
      <c r="N102" s="42">
        <f t="shared" si="41"/>
        <v>0</v>
      </c>
      <c r="O102" s="43">
        <f>IF(AND($E$4=N102,$H$4=M102,$P$57&lt;=SUM(J102:L102),SUM(J102:L102)&lt;=$P$58),1+MAX(O$84:O101),0)</f>
        <v>0</v>
      </c>
      <c r="P102" s="43">
        <f t="shared" si="42"/>
        <v>0</v>
      </c>
      <c r="R102" s="10">
        <v>19</v>
      </c>
      <c r="S102" s="207" t="s">
        <v>168</v>
      </c>
      <c r="T102" s="8">
        <v>60</v>
      </c>
      <c r="U102" s="8">
        <v>103</v>
      </c>
      <c r="V102" s="8">
        <v>70</v>
      </c>
      <c r="W102" s="208">
        <f t="shared" si="43"/>
        <v>580</v>
      </c>
      <c r="X102" s="13">
        <v>19</v>
      </c>
      <c r="Y102" s="183">
        <f t="shared" si="48"/>
        <v>10</v>
      </c>
      <c r="Z102" s="202">
        <v>0.42249999999999999</v>
      </c>
      <c r="AA102" s="48">
        <f t="shared" si="55"/>
        <v>1000</v>
      </c>
      <c r="AB102" s="48">
        <v>1</v>
      </c>
      <c r="AC102" s="8">
        <f>SUM(AA102:AA$162)</f>
        <v>260000</v>
      </c>
      <c r="AD102" s="172">
        <f>SUM(AB102:AB$162)</f>
        <v>284</v>
      </c>
      <c r="AE102" s="193">
        <v>13</v>
      </c>
      <c r="AF102" s="13"/>
      <c r="AH102" s="179" t="s">
        <v>44</v>
      </c>
      <c r="AI102" s="172">
        <v>19</v>
      </c>
    </row>
    <row r="103" spans="3:35" x14ac:dyDescent="0.15">
      <c r="C103" s="217">
        <f t="shared" si="53"/>
        <v>10</v>
      </c>
      <c r="D103" s="218" t="str">
        <f>G$69</f>
        <v>-</v>
      </c>
      <c r="E103" s="46">
        <f t="shared" si="46"/>
        <v>13</v>
      </c>
      <c r="F103" s="10" t="str">
        <f t="shared" si="37"/>
        <v>ooi</v>
      </c>
      <c r="G103" s="42">
        <f t="shared" si="38"/>
        <v>0</v>
      </c>
      <c r="H103" s="43">
        <f>IF(AND($E$4=G103,$H$4=F103,$P$57&lt;=SUM(C103:E103),SUM(C103:E103)&lt;=$P$58),1+MAX(H$84:H102),0)</f>
        <v>0</v>
      </c>
      <c r="I103" s="43">
        <f t="shared" si="39"/>
        <v>0</v>
      </c>
      <c r="J103" s="219">
        <f t="shared" si="54"/>
        <v>12</v>
      </c>
      <c r="K103" s="218" t="str">
        <f>N$69</f>
        <v>-</v>
      </c>
      <c r="L103" s="46">
        <f t="shared" si="47"/>
        <v>13</v>
      </c>
      <c r="M103" s="10" t="str">
        <f t="shared" si="40"/>
        <v>ooi</v>
      </c>
      <c r="N103" s="42">
        <f t="shared" si="41"/>
        <v>0</v>
      </c>
      <c r="O103" s="43">
        <f>IF(AND($E$4=N103,$H$4=M103,$P$57&lt;=SUM(J103:L103),SUM(J103:L103)&lt;=$P$58),1+MAX(O$84:O102),0)</f>
        <v>0</v>
      </c>
      <c r="P103" s="43">
        <f t="shared" si="42"/>
        <v>0</v>
      </c>
      <c r="R103" s="10">
        <v>20</v>
      </c>
      <c r="S103" s="207" t="s">
        <v>170</v>
      </c>
      <c r="T103" s="8">
        <v>110</v>
      </c>
      <c r="U103" s="8">
        <v>161</v>
      </c>
      <c r="V103" s="8">
        <v>144</v>
      </c>
      <c r="W103" s="208">
        <f t="shared" si="43"/>
        <v>1527</v>
      </c>
      <c r="X103" s="13">
        <v>20</v>
      </c>
      <c r="Y103" s="183">
        <f t="shared" si="48"/>
        <v>10.5</v>
      </c>
      <c r="Z103" s="202">
        <v>0.4335117</v>
      </c>
      <c r="AA103" s="48">
        <f t="shared" si="55"/>
        <v>1000</v>
      </c>
      <c r="AB103" s="48">
        <v>1</v>
      </c>
      <c r="AC103" s="8">
        <f>SUM(AA103:AA$162)</f>
        <v>259000</v>
      </c>
      <c r="AD103" s="172">
        <f>SUM(AB103:AB$162)</f>
        <v>283</v>
      </c>
      <c r="AE103" s="244">
        <v>12</v>
      </c>
      <c r="AF103" s="13"/>
      <c r="AH103" s="179" t="s">
        <v>46</v>
      </c>
      <c r="AI103" s="172">
        <v>20</v>
      </c>
    </row>
    <row r="104" spans="3:35" x14ac:dyDescent="0.15">
      <c r="C104" s="217">
        <f t="shared" si="53"/>
        <v>10</v>
      </c>
      <c r="D104" s="218" t="str">
        <f>G$70</f>
        <v>-</v>
      </c>
      <c r="E104" s="46">
        <f t="shared" si="46"/>
        <v>13</v>
      </c>
      <c r="F104" s="10" t="str">
        <f t="shared" si="37"/>
        <v>ooi</v>
      </c>
      <c r="G104" s="42">
        <f t="shared" si="38"/>
        <v>0</v>
      </c>
      <c r="H104" s="43">
        <f>IF(AND($E$4=G104,$H$4=F104,$P$57&lt;=SUM(C104:E104),SUM(C104:E104)&lt;=$P$58),1+MAX(H$84:H103),0)</f>
        <v>0</v>
      </c>
      <c r="I104" s="43">
        <f t="shared" si="39"/>
        <v>0</v>
      </c>
      <c r="J104" s="219">
        <f t="shared" si="54"/>
        <v>12</v>
      </c>
      <c r="K104" s="218" t="str">
        <f>N$70</f>
        <v>-</v>
      </c>
      <c r="L104" s="46">
        <f t="shared" si="47"/>
        <v>13</v>
      </c>
      <c r="M104" s="10" t="str">
        <f t="shared" si="40"/>
        <v>ooi</v>
      </c>
      <c r="N104" s="42">
        <f t="shared" si="41"/>
        <v>0</v>
      </c>
      <c r="O104" s="43">
        <f>IF(AND($E$4=N104,$H$4=M104,$P$57&lt;=SUM(J104:L104),SUM(J104:L104)&lt;=$P$58),1+MAX(O$84:O103),0)</f>
        <v>0</v>
      </c>
      <c r="P104" s="43">
        <f t="shared" si="42"/>
        <v>0</v>
      </c>
      <c r="R104" s="10">
        <v>21</v>
      </c>
      <c r="S104" s="207" t="s">
        <v>48</v>
      </c>
      <c r="T104" s="8">
        <v>80</v>
      </c>
      <c r="U104" s="8">
        <v>112</v>
      </c>
      <c r="V104" s="8">
        <v>61</v>
      </c>
      <c r="W104" s="208">
        <f t="shared" si="43"/>
        <v>664</v>
      </c>
      <c r="X104" s="13">
        <v>21</v>
      </c>
      <c r="Y104" s="183">
        <f t="shared" si="48"/>
        <v>11</v>
      </c>
      <c r="Z104" s="202">
        <v>0.44310759999999999</v>
      </c>
      <c r="AA104" s="31">
        <v>1300</v>
      </c>
      <c r="AB104" s="8">
        <v>2</v>
      </c>
      <c r="AC104" s="8">
        <f>SUM(AA104:AA$162)</f>
        <v>258000</v>
      </c>
      <c r="AD104" s="172">
        <f>SUM(AB104:AB$162)</f>
        <v>282</v>
      </c>
      <c r="AE104" s="245">
        <v>11</v>
      </c>
      <c r="AF104" s="13"/>
      <c r="AH104" s="179" t="s">
        <v>48</v>
      </c>
      <c r="AI104" s="172">
        <v>21</v>
      </c>
    </row>
    <row r="105" spans="3:35" x14ac:dyDescent="0.15">
      <c r="C105" s="217">
        <f t="shared" si="53"/>
        <v>10</v>
      </c>
      <c r="D105" s="218" t="str">
        <f>G$71</f>
        <v>-</v>
      </c>
      <c r="E105" s="46">
        <f t="shared" si="46"/>
        <v>13</v>
      </c>
      <c r="F105" s="10" t="str">
        <f t="shared" si="37"/>
        <v>ooi</v>
      </c>
      <c r="G105" s="42">
        <f t="shared" si="38"/>
        <v>0</v>
      </c>
      <c r="H105" s="43">
        <f>IF(AND($E$4=G105,$H$4=F105,$P$57&lt;=SUM(C105:E105),SUM(C105:E105)&lt;=$P$58),1+MAX(H$84:H104),0)</f>
        <v>0</v>
      </c>
      <c r="I105" s="43">
        <f t="shared" si="39"/>
        <v>0</v>
      </c>
      <c r="J105" s="219">
        <f t="shared" si="54"/>
        <v>12</v>
      </c>
      <c r="K105" s="218" t="str">
        <f>N$71</f>
        <v>-</v>
      </c>
      <c r="L105" s="46">
        <f t="shared" si="47"/>
        <v>13</v>
      </c>
      <c r="M105" s="10" t="str">
        <f t="shared" si="40"/>
        <v>ooi</v>
      </c>
      <c r="N105" s="42">
        <f t="shared" si="41"/>
        <v>0</v>
      </c>
      <c r="O105" s="43">
        <f>IF(AND($E$4=N105,$H$4=M105,$P$57&lt;=SUM(J105:L105),SUM(J105:L105)&lt;=$P$58),1+MAX(O$84:O104),0)</f>
        <v>0</v>
      </c>
      <c r="P105" s="43">
        <f t="shared" si="42"/>
        <v>0</v>
      </c>
      <c r="R105" s="10">
        <v>22</v>
      </c>
      <c r="S105" s="207" t="s">
        <v>50</v>
      </c>
      <c r="T105" s="8">
        <v>130</v>
      </c>
      <c r="U105" s="8">
        <v>182</v>
      </c>
      <c r="V105" s="8">
        <v>135</v>
      </c>
      <c r="W105" s="208">
        <f t="shared" si="43"/>
        <v>1788</v>
      </c>
      <c r="X105" s="13">
        <v>22</v>
      </c>
      <c r="Y105" s="183">
        <f t="shared" si="48"/>
        <v>11.5</v>
      </c>
      <c r="Z105" s="202">
        <v>0.45306000000000002</v>
      </c>
      <c r="AA105" s="48">
        <f t="shared" ref="AA105:AA107" si="56">AA104</f>
        <v>1300</v>
      </c>
      <c r="AB105" s="48">
        <v>2</v>
      </c>
      <c r="AC105" s="8">
        <f>SUM(AA105:AA$162)</f>
        <v>256700</v>
      </c>
      <c r="AD105" s="172">
        <f>SUM(AB105:AB$162)</f>
        <v>280</v>
      </c>
      <c r="AE105" s="244">
        <v>10</v>
      </c>
      <c r="AF105" s="13"/>
      <c r="AH105" s="179" t="s">
        <v>50</v>
      </c>
      <c r="AI105" s="172">
        <v>22</v>
      </c>
    </row>
    <row r="106" spans="3:35" x14ac:dyDescent="0.15">
      <c r="C106" s="217">
        <f t="shared" si="53"/>
        <v>10</v>
      </c>
      <c r="D106" s="218" t="str">
        <f>G$72</f>
        <v>-</v>
      </c>
      <c r="E106" s="46">
        <f t="shared" si="46"/>
        <v>13</v>
      </c>
      <c r="F106" s="10" t="str">
        <f t="shared" si="37"/>
        <v>ooi</v>
      </c>
      <c r="G106" s="42">
        <f t="shared" si="38"/>
        <v>0</v>
      </c>
      <c r="H106" s="43">
        <f>IF(AND($E$4=G106,$H$4=F106,$P$57&lt;=SUM(C106:E106),SUM(C106:E106)&lt;=$P$58),1+MAX(H$84:H105),0)</f>
        <v>0</v>
      </c>
      <c r="I106" s="43">
        <f t="shared" si="39"/>
        <v>0</v>
      </c>
      <c r="J106" s="219">
        <f t="shared" si="54"/>
        <v>12</v>
      </c>
      <c r="K106" s="218" t="str">
        <f>N$72</f>
        <v>-</v>
      </c>
      <c r="L106" s="46">
        <f t="shared" si="47"/>
        <v>13</v>
      </c>
      <c r="M106" s="10" t="str">
        <f t="shared" si="40"/>
        <v>ooi</v>
      </c>
      <c r="N106" s="42">
        <f t="shared" si="41"/>
        <v>0</v>
      </c>
      <c r="O106" s="43">
        <f>IF(AND($E$4=N106,$H$4=M106,$P$57&lt;=SUM(J106:L106),SUM(J106:L106)&lt;=$P$58),1+MAX(O$84:O105),0)</f>
        <v>0</v>
      </c>
      <c r="P106" s="43">
        <f t="shared" si="42"/>
        <v>0</v>
      </c>
      <c r="R106" s="10">
        <v>23</v>
      </c>
      <c r="S106" s="207" t="s">
        <v>52</v>
      </c>
      <c r="T106" s="8">
        <v>70</v>
      </c>
      <c r="U106" s="8">
        <v>110</v>
      </c>
      <c r="V106" s="8">
        <v>102</v>
      </c>
      <c r="W106" s="208">
        <f t="shared" si="43"/>
        <v>767</v>
      </c>
      <c r="X106" s="13">
        <v>23</v>
      </c>
      <c r="Y106" s="183">
        <f t="shared" si="48"/>
        <v>12</v>
      </c>
      <c r="Z106" s="202">
        <v>0.4627984</v>
      </c>
      <c r="AA106" s="48">
        <f t="shared" si="56"/>
        <v>1300</v>
      </c>
      <c r="AB106" s="48">
        <v>2</v>
      </c>
      <c r="AC106" s="8">
        <f>SUM(AA106:AA$162)</f>
        <v>255400</v>
      </c>
      <c r="AD106" s="172">
        <f>SUM(AB106:AB$162)</f>
        <v>278</v>
      </c>
      <c r="AE106" s="195">
        <v>9</v>
      </c>
      <c r="AF106" s="13"/>
      <c r="AH106" s="179" t="s">
        <v>52</v>
      </c>
      <c r="AI106" s="172">
        <v>23</v>
      </c>
    </row>
    <row r="107" spans="3:35" x14ac:dyDescent="0.15">
      <c r="C107" s="217">
        <f t="shared" si="53"/>
        <v>10</v>
      </c>
      <c r="D107" s="218" t="str">
        <f>G$73</f>
        <v>-</v>
      </c>
      <c r="E107" s="46">
        <f t="shared" si="46"/>
        <v>13</v>
      </c>
      <c r="F107" s="10" t="str">
        <f t="shared" si="37"/>
        <v>ooi</v>
      </c>
      <c r="G107" s="42">
        <f t="shared" si="38"/>
        <v>0</v>
      </c>
      <c r="H107" s="43">
        <f>IF(AND($E$4=G107,$H$4=F107,$P$57&lt;=SUM(C107:E107),SUM(C107:E107)&lt;=$P$58),1+MAX(H$84:H106),0)</f>
        <v>0</v>
      </c>
      <c r="I107" s="43">
        <f t="shared" si="39"/>
        <v>0</v>
      </c>
      <c r="J107" s="219">
        <f t="shared" si="54"/>
        <v>12</v>
      </c>
      <c r="K107" s="218" t="str">
        <f>N$73</f>
        <v>-</v>
      </c>
      <c r="L107" s="46">
        <f t="shared" si="47"/>
        <v>13</v>
      </c>
      <c r="M107" s="10" t="str">
        <f t="shared" si="40"/>
        <v>ooi</v>
      </c>
      <c r="N107" s="42">
        <f t="shared" si="41"/>
        <v>0</v>
      </c>
      <c r="O107" s="43">
        <f>IF(AND($E$4=N107,$H$4=M107,$P$57&lt;=SUM(J107:L107),SUM(J107:L107)&lt;=$P$58),1+MAX(O$84:O106),0)</f>
        <v>0</v>
      </c>
      <c r="P107" s="43">
        <f t="shared" si="42"/>
        <v>0</v>
      </c>
      <c r="R107" s="10">
        <v>24</v>
      </c>
      <c r="S107" s="207" t="s">
        <v>55</v>
      </c>
      <c r="T107" s="8">
        <v>120</v>
      </c>
      <c r="U107" s="8">
        <v>167</v>
      </c>
      <c r="V107" s="8">
        <v>158</v>
      </c>
      <c r="W107" s="208">
        <f t="shared" si="43"/>
        <v>1712</v>
      </c>
      <c r="X107" s="13">
        <v>24</v>
      </c>
      <c r="Y107" s="183">
        <f t="shared" si="48"/>
        <v>12.5</v>
      </c>
      <c r="Z107" s="202">
        <v>0.47233609999999998</v>
      </c>
      <c r="AA107" s="48">
        <f t="shared" si="56"/>
        <v>1300</v>
      </c>
      <c r="AB107" s="48">
        <v>2</v>
      </c>
      <c r="AC107" s="8">
        <f>SUM(AA107:AA$162)</f>
        <v>254100</v>
      </c>
      <c r="AD107" s="172">
        <f>SUM(AB107:AB$162)</f>
        <v>276</v>
      </c>
      <c r="AE107" s="194">
        <v>8</v>
      </c>
      <c r="AF107" s="13"/>
      <c r="AH107" s="179" t="s">
        <v>55</v>
      </c>
      <c r="AI107" s="172">
        <v>24</v>
      </c>
    </row>
    <row r="108" spans="3:35" x14ac:dyDescent="0.15">
      <c r="C108" s="217">
        <f t="shared" si="53"/>
        <v>10</v>
      </c>
      <c r="D108" s="218" t="str">
        <f>G$74</f>
        <v>-</v>
      </c>
      <c r="E108" s="46">
        <f t="shared" si="46"/>
        <v>13</v>
      </c>
      <c r="F108" s="10" t="str">
        <f t="shared" si="37"/>
        <v>ooi</v>
      </c>
      <c r="G108" s="42">
        <f t="shared" si="38"/>
        <v>0</v>
      </c>
      <c r="H108" s="43">
        <f>IF(AND($E$4=G108,$H$4=F108,$P$57&lt;=SUM(C108:E108),SUM(C108:E108)&lt;=$P$58),1+MAX(H$84:H107),0)</f>
        <v>0</v>
      </c>
      <c r="I108" s="43">
        <f t="shared" si="39"/>
        <v>0</v>
      </c>
      <c r="J108" s="219">
        <f t="shared" si="54"/>
        <v>12</v>
      </c>
      <c r="K108" s="218" t="str">
        <f>N$74</f>
        <v>-</v>
      </c>
      <c r="L108" s="46">
        <f t="shared" si="47"/>
        <v>13</v>
      </c>
      <c r="M108" s="10" t="str">
        <f t="shared" si="40"/>
        <v>ooi</v>
      </c>
      <c r="N108" s="42">
        <f t="shared" si="41"/>
        <v>0</v>
      </c>
      <c r="O108" s="43">
        <f>IF(AND($E$4=N108,$H$4=M108,$P$57&lt;=SUM(J108:L108),SUM(J108:L108)&lt;=$P$58),1+MAX(O$84:O107),0)</f>
        <v>0</v>
      </c>
      <c r="P108" s="43">
        <f t="shared" si="42"/>
        <v>0</v>
      </c>
      <c r="R108" s="10">
        <v>25</v>
      </c>
      <c r="S108" s="207" t="s">
        <v>59</v>
      </c>
      <c r="T108" s="8">
        <v>70</v>
      </c>
      <c r="U108" s="8">
        <v>112</v>
      </c>
      <c r="V108" s="8">
        <v>101</v>
      </c>
      <c r="W108" s="208">
        <f t="shared" si="43"/>
        <v>776</v>
      </c>
      <c r="X108" s="13">
        <v>25</v>
      </c>
      <c r="Y108" s="183">
        <f t="shared" si="48"/>
        <v>13</v>
      </c>
      <c r="Z108" s="202">
        <v>0.48168499999999997</v>
      </c>
      <c r="AA108" s="31">
        <v>1600</v>
      </c>
      <c r="AB108" s="48">
        <v>2</v>
      </c>
      <c r="AC108" s="8">
        <f>SUM(AA108:AA$162)</f>
        <v>252800</v>
      </c>
      <c r="AD108" s="172">
        <f>SUM(AB108:AB$162)</f>
        <v>274</v>
      </c>
      <c r="AE108" s="246">
        <v>7</v>
      </c>
      <c r="AF108" s="13"/>
      <c r="AH108" s="180" t="s">
        <v>57</v>
      </c>
      <c r="AI108" s="172">
        <v>172</v>
      </c>
    </row>
    <row r="109" spans="3:35" x14ac:dyDescent="0.15">
      <c r="C109" s="217">
        <f t="shared" si="53"/>
        <v>10</v>
      </c>
      <c r="D109" s="218" t="str">
        <f>G$75</f>
        <v>-</v>
      </c>
      <c r="E109" s="46">
        <f t="shared" si="46"/>
        <v>13</v>
      </c>
      <c r="F109" s="10" t="str">
        <f t="shared" si="37"/>
        <v>ooi</v>
      </c>
      <c r="G109" s="42">
        <f t="shared" si="38"/>
        <v>0</v>
      </c>
      <c r="H109" s="43">
        <f>IF(AND($E$4=G109,$H$4=F109,$P$57&lt;=SUM(C109:E109),SUM(C109:E109)&lt;=$P$58),1+MAX(H$84:H108),0)</f>
        <v>0</v>
      </c>
      <c r="I109" s="43">
        <f t="shared" si="39"/>
        <v>0</v>
      </c>
      <c r="J109" s="219">
        <f t="shared" si="54"/>
        <v>12</v>
      </c>
      <c r="K109" s="218" t="str">
        <f>N$75</f>
        <v>-</v>
      </c>
      <c r="L109" s="46">
        <f t="shared" si="47"/>
        <v>13</v>
      </c>
      <c r="M109" s="10" t="str">
        <f t="shared" si="40"/>
        <v>ooi</v>
      </c>
      <c r="N109" s="42">
        <f t="shared" si="41"/>
        <v>0</v>
      </c>
      <c r="O109" s="43">
        <f>IF(AND($E$4=N109,$H$4=M109,$P$57&lt;=SUM(J109:L109),SUM(J109:L109)&lt;=$P$58),1+MAX(O$84:O108),0)</f>
        <v>0</v>
      </c>
      <c r="P109" s="43">
        <f t="shared" si="42"/>
        <v>0</v>
      </c>
      <c r="R109" s="10">
        <v>26</v>
      </c>
      <c r="S109" s="207" t="s">
        <v>177</v>
      </c>
      <c r="T109" s="8">
        <v>120</v>
      </c>
      <c r="U109" s="8">
        <v>193</v>
      </c>
      <c r="V109" s="8">
        <v>165</v>
      </c>
      <c r="W109" s="208">
        <f t="shared" si="43"/>
        <v>1996</v>
      </c>
      <c r="X109" s="13">
        <v>26</v>
      </c>
      <c r="Y109" s="183">
        <f t="shared" si="48"/>
        <v>13.5</v>
      </c>
      <c r="Z109" s="202">
        <v>0.49085580000000001</v>
      </c>
      <c r="AA109" s="48">
        <f t="shared" ref="AA109:AA111" si="57">AA108</f>
        <v>1600</v>
      </c>
      <c r="AB109" s="48">
        <v>2</v>
      </c>
      <c r="AC109" s="8">
        <f>SUM(AA109:AA$162)</f>
        <v>251200</v>
      </c>
      <c r="AD109" s="172">
        <f>SUM(AB109:AB$162)</f>
        <v>272</v>
      </c>
      <c r="AE109" s="247">
        <v>6</v>
      </c>
      <c r="AF109" s="13"/>
      <c r="AH109" s="179" t="s">
        <v>59</v>
      </c>
      <c r="AI109" s="172">
        <v>25</v>
      </c>
    </row>
    <row r="110" spans="3:35" x14ac:dyDescent="0.15">
      <c r="C110" s="217">
        <f t="shared" si="53"/>
        <v>10</v>
      </c>
      <c r="D110" s="218" t="str">
        <f>G$76</f>
        <v>-</v>
      </c>
      <c r="E110" s="46">
        <f t="shared" si="46"/>
        <v>13</v>
      </c>
      <c r="F110" s="10" t="str">
        <f t="shared" si="37"/>
        <v>ooi</v>
      </c>
      <c r="G110" s="42">
        <f t="shared" si="38"/>
        <v>0</v>
      </c>
      <c r="H110" s="43">
        <f>IF(AND($E$4=G110,$H$4=F110,$P$57&lt;=SUM(C110:E110),SUM(C110:E110)&lt;=$P$58),1+MAX(H$84:H109),0)</f>
        <v>0</v>
      </c>
      <c r="I110" s="43">
        <f t="shared" si="39"/>
        <v>0</v>
      </c>
      <c r="J110" s="219">
        <f t="shared" si="54"/>
        <v>12</v>
      </c>
      <c r="K110" s="218" t="str">
        <f>N$76</f>
        <v>-</v>
      </c>
      <c r="L110" s="46">
        <f t="shared" si="47"/>
        <v>13</v>
      </c>
      <c r="M110" s="10" t="str">
        <f t="shared" si="40"/>
        <v>ooi</v>
      </c>
      <c r="N110" s="42">
        <f t="shared" si="41"/>
        <v>0</v>
      </c>
      <c r="O110" s="43">
        <f>IF(AND($E$4=N110,$H$4=M110,$P$57&lt;=SUM(J110:L110),SUM(J110:L110)&lt;=$P$58),1+MAX(O$84:O109),0)</f>
        <v>0</v>
      </c>
      <c r="P110" s="43">
        <f t="shared" si="42"/>
        <v>0</v>
      </c>
      <c r="R110" s="10">
        <v>27</v>
      </c>
      <c r="S110" s="207" t="s">
        <v>179</v>
      </c>
      <c r="T110" s="8">
        <v>100</v>
      </c>
      <c r="U110" s="8">
        <v>126</v>
      </c>
      <c r="V110" s="8">
        <v>145</v>
      </c>
      <c r="W110" s="208">
        <f t="shared" si="43"/>
        <v>1177</v>
      </c>
      <c r="X110" s="13">
        <v>27</v>
      </c>
      <c r="Y110" s="183">
        <f t="shared" si="48"/>
        <v>14</v>
      </c>
      <c r="Z110" s="202">
        <v>0.49985839999999998</v>
      </c>
      <c r="AA110" s="48">
        <f t="shared" si="57"/>
        <v>1600</v>
      </c>
      <c r="AB110" s="48">
        <v>2</v>
      </c>
      <c r="AC110" s="8">
        <f>SUM(AA110:AA$162)</f>
        <v>249600</v>
      </c>
      <c r="AD110" s="172">
        <f>SUM(AB110:AB$162)</f>
        <v>270</v>
      </c>
      <c r="AE110" s="246">
        <v>5</v>
      </c>
      <c r="AF110" s="13"/>
      <c r="AH110" s="179" t="s">
        <v>61</v>
      </c>
      <c r="AI110" s="172">
        <v>26</v>
      </c>
    </row>
    <row r="111" spans="3:35" x14ac:dyDescent="0.15">
      <c r="C111" s="217">
        <f t="shared" si="53"/>
        <v>10</v>
      </c>
      <c r="D111" s="218" t="str">
        <f>G$77</f>
        <v>-</v>
      </c>
      <c r="E111" s="46">
        <f t="shared" si="46"/>
        <v>13</v>
      </c>
      <c r="F111" s="10" t="str">
        <f t="shared" si="37"/>
        <v>ooi</v>
      </c>
      <c r="G111" s="42">
        <f t="shared" si="38"/>
        <v>0</v>
      </c>
      <c r="H111" s="43">
        <f>IF(AND($E$4=G111,$H$4=F111,$P$57&lt;=SUM(C111:E111),SUM(C111:E111)&lt;=$P$58),1+MAX(H$84:H110),0)</f>
        <v>0</v>
      </c>
      <c r="I111" s="43">
        <f t="shared" si="39"/>
        <v>0</v>
      </c>
      <c r="J111" s="219">
        <f t="shared" si="54"/>
        <v>12</v>
      </c>
      <c r="K111" s="218" t="str">
        <f>N$77</f>
        <v>-</v>
      </c>
      <c r="L111" s="46">
        <f t="shared" si="47"/>
        <v>13</v>
      </c>
      <c r="M111" s="10" t="str">
        <f t="shared" si="40"/>
        <v>ooi</v>
      </c>
      <c r="N111" s="42">
        <f t="shared" si="41"/>
        <v>0</v>
      </c>
      <c r="O111" s="43">
        <f>IF(AND($E$4=N111,$H$4=M111,$P$57&lt;=SUM(J111:L111),SUM(J111:L111)&lt;=$P$58),1+MAX(O$84:O110),0)</f>
        <v>0</v>
      </c>
      <c r="P111" s="43">
        <f t="shared" si="42"/>
        <v>0</v>
      </c>
      <c r="R111" s="10">
        <v>28</v>
      </c>
      <c r="S111" s="207" t="s">
        <v>181</v>
      </c>
      <c r="T111" s="8">
        <v>150</v>
      </c>
      <c r="U111" s="8">
        <v>182</v>
      </c>
      <c r="V111" s="8">
        <v>202</v>
      </c>
      <c r="W111" s="208">
        <f t="shared" si="43"/>
        <v>2294</v>
      </c>
      <c r="X111" s="13">
        <v>28</v>
      </c>
      <c r="Y111" s="183">
        <f t="shared" si="48"/>
        <v>14.5</v>
      </c>
      <c r="Z111" s="202">
        <v>0.50870179999999998</v>
      </c>
      <c r="AA111" s="48">
        <f t="shared" si="57"/>
        <v>1600</v>
      </c>
      <c r="AB111" s="48">
        <v>2</v>
      </c>
      <c r="AC111" s="8">
        <f>SUM(AA111:AA$162)</f>
        <v>248000</v>
      </c>
      <c r="AD111" s="172">
        <f>SUM(AB111:AB$162)</f>
        <v>268</v>
      </c>
      <c r="AE111" s="247">
        <v>4</v>
      </c>
      <c r="AF111" s="13"/>
      <c r="AH111" s="179" t="s">
        <v>31</v>
      </c>
      <c r="AI111" s="172">
        <v>27</v>
      </c>
    </row>
    <row r="112" spans="3:35" x14ac:dyDescent="0.15">
      <c r="C112" s="217">
        <f t="shared" si="53"/>
        <v>10</v>
      </c>
      <c r="D112" s="218" t="str">
        <f>G$78</f>
        <v>-</v>
      </c>
      <c r="E112" s="46">
        <f t="shared" si="46"/>
        <v>13</v>
      </c>
      <c r="F112" s="10" t="str">
        <f t="shared" si="37"/>
        <v>ooi</v>
      </c>
      <c r="G112" s="42">
        <f t="shared" si="38"/>
        <v>0</v>
      </c>
      <c r="H112" s="43">
        <f>IF(AND($E$4=G112,$H$4=F112,$P$57&lt;=SUM(C112:E112),SUM(C112:E112)&lt;=$P$58),1+MAX(H$84:H111),0)</f>
        <v>0</v>
      </c>
      <c r="I112" s="43">
        <f t="shared" si="39"/>
        <v>0</v>
      </c>
      <c r="J112" s="219">
        <f t="shared" si="54"/>
        <v>12</v>
      </c>
      <c r="K112" s="218" t="str">
        <f>N$78</f>
        <v>-</v>
      </c>
      <c r="L112" s="46">
        <f t="shared" si="47"/>
        <v>13</v>
      </c>
      <c r="M112" s="10" t="str">
        <f t="shared" si="40"/>
        <v>ooi</v>
      </c>
      <c r="N112" s="42">
        <f t="shared" si="41"/>
        <v>0</v>
      </c>
      <c r="O112" s="43">
        <f>IF(AND($E$4=N112,$H$4=M112,$P$57&lt;=SUM(J112:L112),SUM(J112:L112)&lt;=$P$58),1+MAX(O$84:O111),0)</f>
        <v>0</v>
      </c>
      <c r="P112" s="43">
        <f t="shared" si="42"/>
        <v>0</v>
      </c>
      <c r="R112" s="10">
        <v>29</v>
      </c>
      <c r="S112" s="207" t="s">
        <v>66</v>
      </c>
      <c r="T112" s="8">
        <v>110</v>
      </c>
      <c r="U112" s="8">
        <v>86</v>
      </c>
      <c r="V112" s="8">
        <v>94</v>
      </c>
      <c r="W112" s="208">
        <f t="shared" si="43"/>
        <v>725</v>
      </c>
      <c r="X112" s="13">
        <v>29</v>
      </c>
      <c r="Y112" s="183">
        <f t="shared" si="48"/>
        <v>15</v>
      </c>
      <c r="Z112" s="202">
        <v>0.51739400000000002</v>
      </c>
      <c r="AA112" s="31">
        <v>1900</v>
      </c>
      <c r="AB112" s="48">
        <v>2</v>
      </c>
      <c r="AC112" s="8">
        <f>SUM(AA112:AA$162)</f>
        <v>246400</v>
      </c>
      <c r="AD112" s="172">
        <f>SUM(AB112:AB$162)</f>
        <v>266</v>
      </c>
      <c r="AE112" s="246">
        <v>3</v>
      </c>
      <c r="AF112" s="13"/>
      <c r="AH112" s="179" t="s">
        <v>64</v>
      </c>
      <c r="AI112" s="172">
        <v>28</v>
      </c>
    </row>
    <row r="113" spans="3:35" x14ac:dyDescent="0.15">
      <c r="C113" s="217">
        <f t="shared" si="53"/>
        <v>10</v>
      </c>
      <c r="D113" s="218" t="str">
        <f>G$79</f>
        <v>-</v>
      </c>
      <c r="E113" s="46">
        <f t="shared" si="46"/>
        <v>13</v>
      </c>
      <c r="F113" s="10" t="str">
        <f t="shared" si="37"/>
        <v>ooi</v>
      </c>
      <c r="G113" s="42">
        <f t="shared" si="38"/>
        <v>0</v>
      </c>
      <c r="H113" s="43">
        <f>IF(AND($E$4=G113,$H$4=F113,$P$57&lt;=SUM(C113:E113),SUM(C113:E113)&lt;=$P$58),1+MAX(H$84:H112),0)</f>
        <v>0</v>
      </c>
      <c r="I113" s="43">
        <f t="shared" si="39"/>
        <v>0</v>
      </c>
      <c r="J113" s="219">
        <f t="shared" si="54"/>
        <v>12</v>
      </c>
      <c r="K113" s="218" t="str">
        <f>N$79</f>
        <v>-</v>
      </c>
      <c r="L113" s="46">
        <f t="shared" si="47"/>
        <v>13</v>
      </c>
      <c r="M113" s="10" t="str">
        <f t="shared" si="40"/>
        <v>ooi</v>
      </c>
      <c r="N113" s="42">
        <f t="shared" si="41"/>
        <v>0</v>
      </c>
      <c r="O113" s="43">
        <f>IF(AND($E$4=N113,$H$4=M113,$P$57&lt;=SUM(J113:L113),SUM(J113:L113)&lt;=$P$58),1+MAX(O$84:O112),0)</f>
        <v>0</v>
      </c>
      <c r="P113" s="43">
        <f t="shared" si="42"/>
        <v>0</v>
      </c>
      <c r="R113" s="10">
        <v>30</v>
      </c>
      <c r="S113" s="207" t="s">
        <v>68</v>
      </c>
      <c r="T113" s="8">
        <v>140</v>
      </c>
      <c r="U113" s="8">
        <v>117</v>
      </c>
      <c r="V113" s="8">
        <v>126</v>
      </c>
      <c r="W113" s="208">
        <f t="shared" si="43"/>
        <v>1201</v>
      </c>
      <c r="X113" s="13">
        <v>30</v>
      </c>
      <c r="Y113" s="183">
        <f t="shared" si="48"/>
        <v>15.5</v>
      </c>
      <c r="Z113" s="202">
        <v>0.52594249999999998</v>
      </c>
      <c r="AA113" s="48">
        <f t="shared" ref="AA113:AA115" si="58">AA112</f>
        <v>1900</v>
      </c>
      <c r="AB113" s="48">
        <v>2</v>
      </c>
      <c r="AC113" s="8">
        <f>SUM(AA113:AA$162)</f>
        <v>244500</v>
      </c>
      <c r="AD113" s="172">
        <f>SUM(AB113:AB$162)</f>
        <v>264</v>
      </c>
      <c r="AE113" s="247">
        <v>2</v>
      </c>
      <c r="AF113" s="13"/>
      <c r="AH113" s="179" t="s">
        <v>66</v>
      </c>
      <c r="AI113" s="172">
        <v>29</v>
      </c>
    </row>
    <row r="114" spans="3:35" x14ac:dyDescent="0.15">
      <c r="C114" s="217">
        <f t="shared" si="53"/>
        <v>10</v>
      </c>
      <c r="D114" s="218" t="str">
        <f>G$80</f>
        <v>-</v>
      </c>
      <c r="E114" s="46">
        <f t="shared" si="46"/>
        <v>13</v>
      </c>
      <c r="F114" s="10" t="str">
        <f t="shared" si="37"/>
        <v>ooi</v>
      </c>
      <c r="G114" s="42">
        <f t="shared" si="38"/>
        <v>0</v>
      </c>
      <c r="H114" s="43">
        <f>IF(AND($E$4=G114,$H$4=F114,$P$57&lt;=SUM(C114:E114),SUM(C114:E114)&lt;=$P$58),1+MAX(H$84:H113),0)</f>
        <v>0</v>
      </c>
      <c r="I114" s="43">
        <f t="shared" si="39"/>
        <v>0</v>
      </c>
      <c r="J114" s="219">
        <f t="shared" si="54"/>
        <v>12</v>
      </c>
      <c r="K114" s="218" t="str">
        <f>N$80</f>
        <v>-</v>
      </c>
      <c r="L114" s="46">
        <f t="shared" si="47"/>
        <v>13</v>
      </c>
      <c r="M114" s="10" t="str">
        <f t="shared" si="40"/>
        <v>ooi</v>
      </c>
      <c r="N114" s="42">
        <f t="shared" si="41"/>
        <v>0</v>
      </c>
      <c r="O114" s="43">
        <f>IF(AND($E$4=N114,$H$4=M114,$P$57&lt;=SUM(J114:L114),SUM(J114:L114)&lt;=$P$58),1+MAX(O$84:O113),0)</f>
        <v>0</v>
      </c>
      <c r="P114" s="43">
        <f t="shared" si="42"/>
        <v>0</v>
      </c>
      <c r="R114" s="10">
        <v>31</v>
      </c>
      <c r="S114" s="207" t="s">
        <v>70</v>
      </c>
      <c r="T114" s="8">
        <v>180</v>
      </c>
      <c r="U114" s="8">
        <v>180</v>
      </c>
      <c r="V114" s="8">
        <v>174</v>
      </c>
      <c r="W114" s="208">
        <f t="shared" si="43"/>
        <v>2304</v>
      </c>
      <c r="X114" s="13">
        <v>31</v>
      </c>
      <c r="Y114" s="183">
        <f t="shared" si="48"/>
        <v>16</v>
      </c>
      <c r="Z114" s="202">
        <v>0.53435429999999995</v>
      </c>
      <c r="AA114" s="48">
        <f t="shared" si="58"/>
        <v>1900</v>
      </c>
      <c r="AB114" s="48">
        <v>2</v>
      </c>
      <c r="AC114" s="8">
        <f>SUM(AA114:AA$162)</f>
        <v>242600</v>
      </c>
      <c r="AD114" s="172">
        <f>SUM(AB114:AB$162)</f>
        <v>262</v>
      </c>
      <c r="AE114" s="246">
        <v>1</v>
      </c>
      <c r="AF114" s="13"/>
      <c r="AH114" s="179" t="s">
        <v>68</v>
      </c>
      <c r="AI114" s="172">
        <v>30</v>
      </c>
    </row>
    <row r="115" spans="3:35" x14ac:dyDescent="0.15">
      <c r="C115" s="217">
        <f t="shared" si="53"/>
        <v>10</v>
      </c>
      <c r="D115" s="218" t="str">
        <f>G$81</f>
        <v>-</v>
      </c>
      <c r="E115" s="46">
        <f t="shared" si="46"/>
        <v>13</v>
      </c>
      <c r="F115" s="10" t="str">
        <f t="shared" si="37"/>
        <v>ooi</v>
      </c>
      <c r="G115" s="42">
        <f t="shared" si="38"/>
        <v>0</v>
      </c>
      <c r="H115" s="43">
        <f>IF(AND($E$4=G115,$H$4=F115,$P$57&lt;=SUM(C115:E115),SUM(C115:E115)&lt;=$P$58),1+MAX(H$84:H114),0)</f>
        <v>0</v>
      </c>
      <c r="I115" s="43">
        <f t="shared" si="39"/>
        <v>0</v>
      </c>
      <c r="J115" s="219">
        <f t="shared" si="54"/>
        <v>12</v>
      </c>
      <c r="K115" s="218" t="str">
        <f>N$81</f>
        <v>-</v>
      </c>
      <c r="L115" s="46">
        <f t="shared" si="47"/>
        <v>13</v>
      </c>
      <c r="M115" s="10" t="str">
        <f t="shared" si="40"/>
        <v>ooi</v>
      </c>
      <c r="N115" s="42">
        <f t="shared" si="41"/>
        <v>0</v>
      </c>
      <c r="O115" s="43">
        <f>IF(AND($E$4=N115,$H$4=M115,$P$57&lt;=SUM(J115:L115),SUM(J115:L115)&lt;=$P$58),1+MAX(O$84:O114),0)</f>
        <v>0</v>
      </c>
      <c r="P115" s="43">
        <f t="shared" si="42"/>
        <v>0</v>
      </c>
      <c r="R115" s="10">
        <v>32</v>
      </c>
      <c r="S115" s="207" t="s">
        <v>72</v>
      </c>
      <c r="T115" s="8">
        <v>92</v>
      </c>
      <c r="U115" s="8">
        <v>105</v>
      </c>
      <c r="V115" s="8">
        <v>76</v>
      </c>
      <c r="W115" s="208">
        <f t="shared" si="43"/>
        <v>729</v>
      </c>
      <c r="X115" s="13">
        <v>32</v>
      </c>
      <c r="Y115" s="183">
        <f t="shared" si="48"/>
        <v>16.5</v>
      </c>
      <c r="Z115" s="202">
        <v>0.5426358</v>
      </c>
      <c r="AA115" s="48">
        <f t="shared" si="58"/>
        <v>1900</v>
      </c>
      <c r="AB115" s="48">
        <v>2</v>
      </c>
      <c r="AC115" s="8">
        <f>SUM(AA115:AA$162)</f>
        <v>240700</v>
      </c>
      <c r="AD115" s="172">
        <f>SUM(AB115:AB$162)</f>
        <v>260</v>
      </c>
      <c r="AE115" s="248">
        <v>0</v>
      </c>
      <c r="AF115" s="13"/>
      <c r="AH115" s="178" t="s">
        <v>70</v>
      </c>
      <c r="AI115" s="172">
        <v>31</v>
      </c>
    </row>
    <row r="116" spans="3:35" x14ac:dyDescent="0.15">
      <c r="C116" s="217">
        <f>F$68</f>
        <v>11</v>
      </c>
      <c r="D116" s="218">
        <f>G$66</f>
        <v>13</v>
      </c>
      <c r="E116" s="46">
        <f t="shared" si="46"/>
        <v>13</v>
      </c>
      <c r="F116" s="10" t="str">
        <f t="shared" si="37"/>
        <v>oii</v>
      </c>
      <c r="G116" s="42">
        <f t="shared" si="38"/>
        <v>233</v>
      </c>
      <c r="H116" s="43">
        <f>IF(AND($E$4=G116,$H$4=F116,$P$57&lt;=SUM(C116:E116),SUM(C116:E116)&lt;=$P$58),1+MAX(H$84:H115),0)</f>
        <v>0</v>
      </c>
      <c r="I116" s="43">
        <f t="shared" si="39"/>
        <v>0</v>
      </c>
      <c r="J116" s="219" t="str">
        <f>M$68</f>
        <v>-</v>
      </c>
      <c r="K116" s="218">
        <f>N$66</f>
        <v>13</v>
      </c>
      <c r="L116" s="46">
        <f t="shared" si="47"/>
        <v>13</v>
      </c>
      <c r="M116" s="10" t="str">
        <f t="shared" si="40"/>
        <v>oii</v>
      </c>
      <c r="N116" s="42">
        <f t="shared" si="41"/>
        <v>0</v>
      </c>
      <c r="O116" s="43">
        <f>IF(AND($E$4=N116,$H$4=M116,$P$57&lt;=SUM(J116:L116),SUM(J116:L116)&lt;=$P$58),1+MAX(O$84:O115),0)</f>
        <v>0</v>
      </c>
      <c r="P116" s="43">
        <f t="shared" si="42"/>
        <v>0</v>
      </c>
      <c r="R116" s="10">
        <v>33</v>
      </c>
      <c r="S116" s="207" t="s">
        <v>75</v>
      </c>
      <c r="T116" s="8">
        <v>122</v>
      </c>
      <c r="U116" s="8">
        <v>137</v>
      </c>
      <c r="V116" s="8">
        <v>112</v>
      </c>
      <c r="W116" s="208">
        <f t="shared" si="43"/>
        <v>1234</v>
      </c>
      <c r="X116" s="13">
        <v>33</v>
      </c>
      <c r="Y116" s="183">
        <f t="shared" si="48"/>
        <v>17</v>
      </c>
      <c r="Z116" s="202">
        <v>0.55079270000000002</v>
      </c>
      <c r="AA116" s="31">
        <v>2200</v>
      </c>
      <c r="AB116" s="48">
        <v>2</v>
      </c>
      <c r="AC116" s="8">
        <f>SUM(AA116:AA$162)</f>
        <v>238800</v>
      </c>
      <c r="AD116" s="172">
        <f>SUM(AB116:AB$162)</f>
        <v>258</v>
      </c>
      <c r="AH116" s="178" t="s">
        <v>72</v>
      </c>
      <c r="AI116" s="172">
        <v>32</v>
      </c>
    </row>
    <row r="117" spans="3:35" x14ac:dyDescent="0.15">
      <c r="C117" s="217">
        <f t="shared" ref="C117:C131" si="59">F$68</f>
        <v>11</v>
      </c>
      <c r="D117" s="218">
        <f>G$67</f>
        <v>14</v>
      </c>
      <c r="E117" s="46">
        <f t="shared" si="46"/>
        <v>13</v>
      </c>
      <c r="F117" s="10" t="str">
        <f t="shared" si="37"/>
        <v>oio</v>
      </c>
      <c r="G117" s="42">
        <f t="shared" si="38"/>
        <v>235</v>
      </c>
      <c r="H117" s="43">
        <f>IF(AND($E$4=G117,$H$4=F117,$P$57&lt;=SUM(C117:E117),SUM(C117:E117)&lt;=$P$58),1+MAX(H$84:H116),0)</f>
        <v>0</v>
      </c>
      <c r="I117" s="43">
        <f t="shared" si="39"/>
        <v>0</v>
      </c>
      <c r="J117" s="219" t="str">
        <f t="shared" ref="J117:J131" si="60">M$68</f>
        <v>-</v>
      </c>
      <c r="K117" s="218" t="str">
        <f>N$67</f>
        <v>-</v>
      </c>
      <c r="L117" s="46">
        <f t="shared" si="47"/>
        <v>13</v>
      </c>
      <c r="M117" s="10" t="str">
        <f t="shared" si="40"/>
        <v>ooi</v>
      </c>
      <c r="N117" s="42">
        <f t="shared" si="41"/>
        <v>0</v>
      </c>
      <c r="O117" s="43">
        <f>IF(AND($E$4=N117,$H$4=M117,$P$57&lt;=SUM(J117:L117),SUM(J117:L117)&lt;=$P$58),1+MAX(O$84:O116),0)</f>
        <v>0</v>
      </c>
      <c r="P117" s="43">
        <f t="shared" si="42"/>
        <v>0</v>
      </c>
      <c r="R117" s="10">
        <v>34</v>
      </c>
      <c r="S117" s="207" t="s">
        <v>77</v>
      </c>
      <c r="T117" s="8">
        <v>162</v>
      </c>
      <c r="U117" s="8">
        <v>204</v>
      </c>
      <c r="V117" s="8">
        <v>157</v>
      </c>
      <c r="W117" s="208">
        <f t="shared" si="43"/>
        <v>2352</v>
      </c>
      <c r="X117" s="13">
        <v>34</v>
      </c>
      <c r="Y117" s="183">
        <f t="shared" si="48"/>
        <v>17.5</v>
      </c>
      <c r="Z117" s="202">
        <v>0.55883059999999996</v>
      </c>
      <c r="AA117" s="48">
        <f t="shared" ref="AA117:AA119" si="61">AA116</f>
        <v>2200</v>
      </c>
      <c r="AB117" s="48">
        <v>2</v>
      </c>
      <c r="AC117" s="8">
        <f>SUM(AA117:AA$162)</f>
        <v>236600</v>
      </c>
      <c r="AD117" s="172">
        <f>SUM(AB117:AB$162)</f>
        <v>256</v>
      </c>
      <c r="AE117" s="196">
        <v>200</v>
      </c>
      <c r="AF117" s="39">
        <v>1</v>
      </c>
      <c r="AG117" s="39">
        <v>2</v>
      </c>
      <c r="AH117" s="178" t="s">
        <v>75</v>
      </c>
      <c r="AI117" s="172">
        <v>33</v>
      </c>
    </row>
    <row r="118" spans="3:35" x14ac:dyDescent="0.15">
      <c r="C118" s="217">
        <f t="shared" si="59"/>
        <v>11</v>
      </c>
      <c r="D118" s="218" t="str">
        <f>G$68</f>
        <v>-</v>
      </c>
      <c r="E118" s="46">
        <f t="shared" si="46"/>
        <v>13</v>
      </c>
      <c r="F118" s="10" t="str">
        <f t="shared" si="37"/>
        <v>ooi</v>
      </c>
      <c r="G118" s="42">
        <f t="shared" si="38"/>
        <v>0</v>
      </c>
      <c r="H118" s="43">
        <f>IF(AND($E$4=G118,$H$4=F118,$P$57&lt;=SUM(C118:E118),SUM(C118:E118)&lt;=$P$58),1+MAX(H$84:H117),0)</f>
        <v>0</v>
      </c>
      <c r="I118" s="43">
        <f t="shared" si="39"/>
        <v>0</v>
      </c>
      <c r="J118" s="219" t="str">
        <f t="shared" si="60"/>
        <v>-</v>
      </c>
      <c r="K118" s="218" t="str">
        <f>N$68</f>
        <v>-</v>
      </c>
      <c r="L118" s="46">
        <f t="shared" si="47"/>
        <v>13</v>
      </c>
      <c r="M118" s="10" t="str">
        <f t="shared" si="40"/>
        <v>ooi</v>
      </c>
      <c r="N118" s="42">
        <f t="shared" si="41"/>
        <v>0</v>
      </c>
      <c r="O118" s="43">
        <f>IF(AND($E$4=N118,$H$4=M118,$P$57&lt;=SUM(J118:L118),SUM(J118:L118)&lt;=$P$58),1+MAX(O$84:O117),0)</f>
        <v>0</v>
      </c>
      <c r="P118" s="43">
        <f t="shared" si="42"/>
        <v>0</v>
      </c>
      <c r="R118" s="10">
        <v>35</v>
      </c>
      <c r="S118" s="207" t="s">
        <v>81</v>
      </c>
      <c r="T118" s="8">
        <v>140</v>
      </c>
      <c r="U118" s="8">
        <v>107</v>
      </c>
      <c r="V118" s="8">
        <v>116</v>
      </c>
      <c r="W118" s="208">
        <f t="shared" si="43"/>
        <v>1070</v>
      </c>
      <c r="X118" s="13">
        <v>35</v>
      </c>
      <c r="Y118" s="183">
        <f t="shared" si="48"/>
        <v>18</v>
      </c>
      <c r="Z118" s="202">
        <v>0.56675450000000005</v>
      </c>
      <c r="AA118" s="48">
        <f t="shared" si="61"/>
        <v>2200</v>
      </c>
      <c r="AB118" s="48">
        <v>2</v>
      </c>
      <c r="AC118" s="8">
        <f>SUM(AA118:AA$162)</f>
        <v>234400</v>
      </c>
      <c r="AD118" s="172">
        <f>SUM(AB118:AB$162)</f>
        <v>254</v>
      </c>
      <c r="AE118" s="197">
        <v>400</v>
      </c>
      <c r="AF118" s="8">
        <v>3</v>
      </c>
      <c r="AG118" s="8">
        <v>4</v>
      </c>
      <c r="AH118" s="178" t="s">
        <v>77</v>
      </c>
      <c r="AI118" s="172">
        <v>34</v>
      </c>
    </row>
    <row r="119" spans="3:35" x14ac:dyDescent="0.15">
      <c r="C119" s="217">
        <f t="shared" si="59"/>
        <v>11</v>
      </c>
      <c r="D119" s="218" t="str">
        <f>G$69</f>
        <v>-</v>
      </c>
      <c r="E119" s="46">
        <f t="shared" si="46"/>
        <v>13</v>
      </c>
      <c r="F119" s="10" t="str">
        <f t="shared" si="37"/>
        <v>ooi</v>
      </c>
      <c r="G119" s="42">
        <f t="shared" si="38"/>
        <v>0</v>
      </c>
      <c r="H119" s="43">
        <f>IF(AND($E$4=G119,$H$4=F119,$P$57&lt;=SUM(C119:E119),SUM(C119:E119)&lt;=$P$58),1+MAX(H$84:H118),0)</f>
        <v>0</v>
      </c>
      <c r="I119" s="43">
        <f t="shared" si="39"/>
        <v>0</v>
      </c>
      <c r="J119" s="219" t="str">
        <f t="shared" si="60"/>
        <v>-</v>
      </c>
      <c r="K119" s="218" t="str">
        <f>N$69</f>
        <v>-</v>
      </c>
      <c r="L119" s="46">
        <f t="shared" si="47"/>
        <v>13</v>
      </c>
      <c r="M119" s="10" t="str">
        <f t="shared" si="40"/>
        <v>ooi</v>
      </c>
      <c r="N119" s="42">
        <f t="shared" si="41"/>
        <v>0</v>
      </c>
      <c r="O119" s="43">
        <f>IF(AND($E$4=N119,$H$4=M119,$P$57&lt;=SUM(J119:L119),SUM(J119:L119)&lt;=$P$58),1+MAX(O$84:O118),0)</f>
        <v>0</v>
      </c>
      <c r="P119" s="43">
        <f t="shared" si="42"/>
        <v>0</v>
      </c>
      <c r="R119" s="10">
        <v>36</v>
      </c>
      <c r="S119" s="207" t="s">
        <v>83</v>
      </c>
      <c r="T119" s="8">
        <v>190</v>
      </c>
      <c r="U119" s="8">
        <v>178</v>
      </c>
      <c r="V119" s="8">
        <v>171</v>
      </c>
      <c r="W119" s="208">
        <f t="shared" si="43"/>
        <v>2320</v>
      </c>
      <c r="X119" s="13">
        <v>36</v>
      </c>
      <c r="Y119" s="183">
        <f t="shared" si="48"/>
        <v>18.5</v>
      </c>
      <c r="Z119" s="202">
        <v>0.5745692</v>
      </c>
      <c r="AA119" s="48">
        <f t="shared" si="61"/>
        <v>2200</v>
      </c>
      <c r="AB119" s="48">
        <v>2</v>
      </c>
      <c r="AC119" s="8">
        <f>SUM(AA119:AA$162)</f>
        <v>232200</v>
      </c>
      <c r="AD119" s="172">
        <f>SUM(AB119:AB$162)</f>
        <v>252</v>
      </c>
      <c r="AE119" s="197">
        <v>600</v>
      </c>
      <c r="AF119" s="8">
        <v>5</v>
      </c>
      <c r="AG119" s="8">
        <v>6</v>
      </c>
      <c r="AH119" s="180" t="s">
        <v>79</v>
      </c>
      <c r="AI119" s="172">
        <v>173</v>
      </c>
    </row>
    <row r="120" spans="3:35" x14ac:dyDescent="0.15">
      <c r="C120" s="217">
        <f t="shared" si="59"/>
        <v>11</v>
      </c>
      <c r="D120" s="218" t="str">
        <f>G$70</f>
        <v>-</v>
      </c>
      <c r="E120" s="46">
        <f t="shared" si="46"/>
        <v>13</v>
      </c>
      <c r="F120" s="10" t="str">
        <f t="shared" si="37"/>
        <v>ooi</v>
      </c>
      <c r="G120" s="42">
        <f t="shared" si="38"/>
        <v>0</v>
      </c>
      <c r="H120" s="43">
        <f>IF(AND($E$4=G120,$H$4=F120,$P$57&lt;=SUM(C120:E120),SUM(C120:E120)&lt;=$P$58),1+MAX(H$84:H119),0)</f>
        <v>0</v>
      </c>
      <c r="I120" s="43">
        <f t="shared" si="39"/>
        <v>0</v>
      </c>
      <c r="J120" s="219" t="str">
        <f t="shared" si="60"/>
        <v>-</v>
      </c>
      <c r="K120" s="218" t="str">
        <f>N$70</f>
        <v>-</v>
      </c>
      <c r="L120" s="46">
        <f t="shared" si="47"/>
        <v>13</v>
      </c>
      <c r="M120" s="10" t="str">
        <f t="shared" si="40"/>
        <v>ooi</v>
      </c>
      <c r="N120" s="42">
        <f t="shared" si="41"/>
        <v>0</v>
      </c>
      <c r="O120" s="43">
        <f>IF(AND($E$4=N120,$H$4=M120,$P$57&lt;=SUM(J120:L120),SUM(J120:L120)&lt;=$P$58),1+MAX(O$84:O119),0)</f>
        <v>0</v>
      </c>
      <c r="P120" s="43">
        <f t="shared" si="42"/>
        <v>0</v>
      </c>
      <c r="R120" s="10">
        <v>37</v>
      </c>
      <c r="S120" s="207" t="s">
        <v>191</v>
      </c>
      <c r="T120" s="8">
        <v>76</v>
      </c>
      <c r="U120" s="8">
        <v>96</v>
      </c>
      <c r="V120" s="8">
        <v>122</v>
      </c>
      <c r="W120" s="208">
        <f t="shared" si="43"/>
        <v>763</v>
      </c>
      <c r="X120" s="13">
        <v>37</v>
      </c>
      <c r="Y120" s="183">
        <f t="shared" si="48"/>
        <v>19</v>
      </c>
      <c r="Z120" s="202">
        <v>0.58227890000000004</v>
      </c>
      <c r="AA120" s="31">
        <v>2500</v>
      </c>
      <c r="AB120" s="48">
        <v>2</v>
      </c>
      <c r="AC120" s="8">
        <f>SUM(AA120:AA$162)</f>
        <v>230000</v>
      </c>
      <c r="AD120" s="172">
        <f>SUM(AB120:AB$162)</f>
        <v>250</v>
      </c>
      <c r="AE120" s="197">
        <v>800</v>
      </c>
      <c r="AF120" s="8">
        <v>7</v>
      </c>
      <c r="AG120" s="8">
        <v>8</v>
      </c>
      <c r="AH120" s="179" t="s">
        <v>81</v>
      </c>
      <c r="AI120" s="172">
        <v>35</v>
      </c>
    </row>
    <row r="121" spans="3:35" x14ac:dyDescent="0.15">
      <c r="C121" s="217">
        <f t="shared" si="59"/>
        <v>11</v>
      </c>
      <c r="D121" s="218" t="str">
        <f>G$71</f>
        <v>-</v>
      </c>
      <c r="E121" s="46">
        <f t="shared" si="46"/>
        <v>13</v>
      </c>
      <c r="F121" s="10" t="str">
        <f t="shared" si="37"/>
        <v>ooi</v>
      </c>
      <c r="G121" s="42">
        <f t="shared" si="38"/>
        <v>0</v>
      </c>
      <c r="H121" s="43">
        <f>IF(AND($E$4=G121,$H$4=F121,$P$57&lt;=SUM(C121:E121),SUM(C121:E121)&lt;=$P$58),1+MAX(H$84:H120),0)</f>
        <v>0</v>
      </c>
      <c r="I121" s="43">
        <f t="shared" si="39"/>
        <v>0</v>
      </c>
      <c r="J121" s="219" t="str">
        <f t="shared" si="60"/>
        <v>-</v>
      </c>
      <c r="K121" s="218" t="str">
        <f>N$71</f>
        <v>-</v>
      </c>
      <c r="L121" s="46">
        <f t="shared" si="47"/>
        <v>13</v>
      </c>
      <c r="M121" s="10" t="str">
        <f t="shared" si="40"/>
        <v>ooi</v>
      </c>
      <c r="N121" s="42">
        <f t="shared" si="41"/>
        <v>0</v>
      </c>
      <c r="O121" s="43">
        <f>IF(AND($E$4=N121,$H$4=M121,$P$57&lt;=SUM(J121:L121),SUM(J121:L121)&lt;=$P$58),1+MAX(O$84:O120),0)</f>
        <v>0</v>
      </c>
      <c r="P121" s="43">
        <f t="shared" si="42"/>
        <v>0</v>
      </c>
      <c r="R121" s="10">
        <v>38</v>
      </c>
      <c r="S121" s="207" t="s">
        <v>193</v>
      </c>
      <c r="T121" s="8">
        <v>146</v>
      </c>
      <c r="U121" s="8">
        <v>169</v>
      </c>
      <c r="V121" s="8">
        <v>204</v>
      </c>
      <c r="W121" s="208">
        <f t="shared" si="43"/>
        <v>2127</v>
      </c>
      <c r="X121" s="13">
        <v>38</v>
      </c>
      <c r="Y121" s="183">
        <f t="shared" si="48"/>
        <v>19.5</v>
      </c>
      <c r="Z121" s="202">
        <v>0.58988790000000002</v>
      </c>
      <c r="AA121" s="48">
        <f t="shared" ref="AA121:AA123" si="62">AA120</f>
        <v>2500</v>
      </c>
      <c r="AB121" s="48">
        <v>2</v>
      </c>
      <c r="AC121" s="8">
        <f>SUM(AA121:AA$162)</f>
        <v>227500</v>
      </c>
      <c r="AD121" s="172">
        <f>SUM(AB121:AB$162)</f>
        <v>248</v>
      </c>
      <c r="AE121" s="197">
        <v>1000</v>
      </c>
      <c r="AF121" s="8">
        <v>9</v>
      </c>
      <c r="AG121" s="8">
        <v>10</v>
      </c>
      <c r="AH121" s="179" t="s">
        <v>83</v>
      </c>
      <c r="AI121" s="172">
        <v>36</v>
      </c>
    </row>
    <row r="122" spans="3:35" x14ac:dyDescent="0.15">
      <c r="C122" s="217">
        <f t="shared" si="59"/>
        <v>11</v>
      </c>
      <c r="D122" s="218" t="str">
        <f>G$72</f>
        <v>-</v>
      </c>
      <c r="E122" s="46">
        <f t="shared" si="46"/>
        <v>13</v>
      </c>
      <c r="F122" s="10" t="str">
        <f t="shared" si="37"/>
        <v>ooi</v>
      </c>
      <c r="G122" s="42">
        <f t="shared" si="38"/>
        <v>0</v>
      </c>
      <c r="H122" s="43">
        <f>IF(AND($E$4=G122,$H$4=F122,$P$57&lt;=SUM(C122:E122),SUM(C122:E122)&lt;=$P$58),1+MAX(H$84:H121),0)</f>
        <v>0</v>
      </c>
      <c r="I122" s="43">
        <f t="shared" si="39"/>
        <v>0</v>
      </c>
      <c r="J122" s="219" t="str">
        <f t="shared" si="60"/>
        <v>-</v>
      </c>
      <c r="K122" s="218" t="str">
        <f>N$72</f>
        <v>-</v>
      </c>
      <c r="L122" s="46">
        <f t="shared" si="47"/>
        <v>13</v>
      </c>
      <c r="M122" s="10" t="str">
        <f t="shared" si="40"/>
        <v>ooi</v>
      </c>
      <c r="N122" s="42">
        <f t="shared" si="41"/>
        <v>0</v>
      </c>
      <c r="O122" s="43">
        <f>IF(AND($E$4=N122,$H$4=M122,$P$57&lt;=SUM(J122:L122),SUM(J122:L122)&lt;=$P$58),1+MAX(O$84:O121),0)</f>
        <v>0</v>
      </c>
      <c r="P122" s="43">
        <f t="shared" si="42"/>
        <v>0</v>
      </c>
      <c r="R122" s="10">
        <v>39</v>
      </c>
      <c r="S122" s="207" t="s">
        <v>93</v>
      </c>
      <c r="T122" s="8">
        <v>230</v>
      </c>
      <c r="U122" s="8">
        <v>80</v>
      </c>
      <c r="V122" s="8">
        <v>44</v>
      </c>
      <c r="W122" s="208">
        <f t="shared" si="43"/>
        <v>703</v>
      </c>
      <c r="X122" s="13">
        <v>39</v>
      </c>
      <c r="Y122" s="183">
        <f t="shared" si="48"/>
        <v>20</v>
      </c>
      <c r="Z122" s="202">
        <v>0.59740000000000004</v>
      </c>
      <c r="AA122" s="48">
        <f t="shared" si="62"/>
        <v>2500</v>
      </c>
      <c r="AB122" s="48">
        <v>2</v>
      </c>
      <c r="AC122" s="8">
        <f>SUM(AA122:AA$162)</f>
        <v>225000</v>
      </c>
      <c r="AD122" s="172">
        <f>SUM(AB122:AB$162)</f>
        <v>246</v>
      </c>
      <c r="AE122" s="197">
        <v>1300</v>
      </c>
      <c r="AF122" s="8">
        <v>11</v>
      </c>
      <c r="AG122" s="8">
        <v>12</v>
      </c>
      <c r="AH122" s="178" t="s">
        <v>43</v>
      </c>
      <c r="AI122" s="172">
        <v>37</v>
      </c>
    </row>
    <row r="123" spans="3:35" x14ac:dyDescent="0.15">
      <c r="C123" s="217">
        <f t="shared" si="59"/>
        <v>11</v>
      </c>
      <c r="D123" s="218" t="str">
        <f>G$73</f>
        <v>-</v>
      </c>
      <c r="E123" s="46">
        <f t="shared" si="46"/>
        <v>13</v>
      </c>
      <c r="F123" s="10" t="str">
        <f t="shared" si="37"/>
        <v>ooi</v>
      </c>
      <c r="G123" s="42">
        <f t="shared" si="38"/>
        <v>0</v>
      </c>
      <c r="H123" s="43">
        <f>IF(AND($E$4=G123,$H$4=F123,$P$57&lt;=SUM(C123:E123),SUM(C123:E123)&lt;=$P$58),1+MAX(H$84:H122),0)</f>
        <v>0</v>
      </c>
      <c r="I123" s="43">
        <f t="shared" si="39"/>
        <v>0</v>
      </c>
      <c r="J123" s="219" t="str">
        <f t="shared" si="60"/>
        <v>-</v>
      </c>
      <c r="K123" s="218" t="str">
        <f>N$73</f>
        <v>-</v>
      </c>
      <c r="L123" s="46">
        <f t="shared" si="47"/>
        <v>13</v>
      </c>
      <c r="M123" s="10" t="str">
        <f t="shared" si="40"/>
        <v>ooi</v>
      </c>
      <c r="N123" s="42">
        <f t="shared" si="41"/>
        <v>0</v>
      </c>
      <c r="O123" s="43">
        <f>IF(AND($E$4=N123,$H$4=M123,$P$57&lt;=SUM(J123:L123),SUM(J123:L123)&lt;=$P$58),1+MAX(O$84:O122),0)</f>
        <v>0</v>
      </c>
      <c r="P123" s="43">
        <f t="shared" si="42"/>
        <v>0</v>
      </c>
      <c r="R123" s="10">
        <v>40</v>
      </c>
      <c r="S123" s="207" t="s">
        <v>95</v>
      </c>
      <c r="T123" s="8">
        <v>280</v>
      </c>
      <c r="U123" s="8">
        <v>156</v>
      </c>
      <c r="V123" s="8">
        <v>93</v>
      </c>
      <c r="W123" s="208">
        <f t="shared" si="43"/>
        <v>1879</v>
      </c>
      <c r="X123" s="13">
        <v>40</v>
      </c>
      <c r="Y123" s="183">
        <f t="shared" si="48"/>
        <v>20.5</v>
      </c>
      <c r="Z123" s="202">
        <v>0.60481879999999999</v>
      </c>
      <c r="AA123" s="48">
        <f t="shared" si="62"/>
        <v>2500</v>
      </c>
      <c r="AB123" s="48">
        <v>2</v>
      </c>
      <c r="AC123" s="8">
        <f>SUM(AA123:AA$162)</f>
        <v>222500</v>
      </c>
      <c r="AD123" s="172">
        <f>SUM(AB123:AB$162)</f>
        <v>244</v>
      </c>
      <c r="AE123" s="197">
        <v>1600</v>
      </c>
      <c r="AF123" s="8">
        <v>13</v>
      </c>
      <c r="AG123" s="8">
        <v>14</v>
      </c>
      <c r="AH123" s="178" t="s">
        <v>89</v>
      </c>
      <c r="AI123" s="172">
        <v>38</v>
      </c>
    </row>
    <row r="124" spans="3:35" x14ac:dyDescent="0.15">
      <c r="C124" s="217">
        <f t="shared" si="59"/>
        <v>11</v>
      </c>
      <c r="D124" s="218" t="str">
        <f>G$74</f>
        <v>-</v>
      </c>
      <c r="E124" s="46">
        <f t="shared" si="46"/>
        <v>13</v>
      </c>
      <c r="F124" s="10" t="str">
        <f t="shared" si="37"/>
        <v>ooi</v>
      </c>
      <c r="G124" s="42">
        <f t="shared" si="38"/>
        <v>0</v>
      </c>
      <c r="H124" s="43">
        <f>IF(AND($E$4=G124,$H$4=F124,$P$57&lt;=SUM(C124:E124),SUM(C124:E124)&lt;=$P$58),1+MAX(H$84:H123),0)</f>
        <v>0</v>
      </c>
      <c r="I124" s="43">
        <f t="shared" si="39"/>
        <v>0</v>
      </c>
      <c r="J124" s="219" t="str">
        <f t="shared" si="60"/>
        <v>-</v>
      </c>
      <c r="K124" s="218" t="str">
        <f>N$74</f>
        <v>-</v>
      </c>
      <c r="L124" s="46">
        <f t="shared" si="47"/>
        <v>13</v>
      </c>
      <c r="M124" s="10" t="str">
        <f t="shared" si="40"/>
        <v>ooi</v>
      </c>
      <c r="N124" s="42">
        <f t="shared" si="41"/>
        <v>0</v>
      </c>
      <c r="O124" s="43">
        <f>IF(AND($E$4=N124,$H$4=M124,$P$57&lt;=SUM(J124:L124),SUM(J124:L124)&lt;=$P$58),1+MAX(O$84:O123),0)</f>
        <v>0</v>
      </c>
      <c r="P124" s="43">
        <f t="shared" si="42"/>
        <v>0</v>
      </c>
      <c r="R124" s="10">
        <v>41</v>
      </c>
      <c r="S124" s="207" t="s">
        <v>97</v>
      </c>
      <c r="T124" s="8">
        <v>80</v>
      </c>
      <c r="U124" s="8">
        <v>83</v>
      </c>
      <c r="V124" s="8">
        <v>76</v>
      </c>
      <c r="W124" s="208">
        <f t="shared" si="43"/>
        <v>560</v>
      </c>
      <c r="X124" s="13">
        <v>41</v>
      </c>
      <c r="Y124" s="183">
        <f t="shared" si="48"/>
        <v>21</v>
      </c>
      <c r="Z124" s="202">
        <v>0.61215730000000002</v>
      </c>
      <c r="AA124" s="31">
        <v>3000</v>
      </c>
      <c r="AB124" s="8">
        <v>3</v>
      </c>
      <c r="AC124" s="8">
        <f>SUM(AA124:AA$162)</f>
        <v>220000</v>
      </c>
      <c r="AD124" s="172">
        <f>SUM(AB124:AB$162)</f>
        <v>242</v>
      </c>
      <c r="AE124" s="197">
        <v>1900</v>
      </c>
      <c r="AF124" s="8">
        <v>15</v>
      </c>
      <c r="AG124" s="8">
        <v>16</v>
      </c>
      <c r="AH124" s="180" t="s">
        <v>91</v>
      </c>
      <c r="AI124" s="172">
        <v>174</v>
      </c>
    </row>
    <row r="125" spans="3:35" x14ac:dyDescent="0.15">
      <c r="C125" s="217">
        <f t="shared" si="59"/>
        <v>11</v>
      </c>
      <c r="D125" s="218" t="str">
        <f>G$75</f>
        <v>-</v>
      </c>
      <c r="E125" s="46">
        <f t="shared" si="46"/>
        <v>13</v>
      </c>
      <c r="F125" s="10" t="str">
        <f t="shared" si="37"/>
        <v>ooi</v>
      </c>
      <c r="G125" s="42">
        <f t="shared" si="38"/>
        <v>0</v>
      </c>
      <c r="H125" s="43">
        <f>IF(AND($E$4=G125,$H$4=F125,$P$57&lt;=SUM(C125:E125),SUM(C125:E125)&lt;=$P$58),1+MAX(H$84:H124),0)</f>
        <v>0</v>
      </c>
      <c r="I125" s="43">
        <f t="shared" si="39"/>
        <v>0</v>
      </c>
      <c r="J125" s="219" t="str">
        <f t="shared" si="60"/>
        <v>-</v>
      </c>
      <c r="K125" s="218" t="str">
        <f>N$75</f>
        <v>-</v>
      </c>
      <c r="L125" s="46">
        <f t="shared" si="47"/>
        <v>13</v>
      </c>
      <c r="M125" s="10" t="str">
        <f t="shared" si="40"/>
        <v>ooi</v>
      </c>
      <c r="N125" s="42">
        <f t="shared" si="41"/>
        <v>0</v>
      </c>
      <c r="O125" s="43">
        <f>IF(AND($E$4=N125,$H$4=M125,$P$57&lt;=SUM(J125:L125),SUM(J125:L125)&lt;=$P$58),1+MAX(O$84:O124),0)</f>
        <v>0</v>
      </c>
      <c r="P125" s="43">
        <f t="shared" si="42"/>
        <v>0</v>
      </c>
      <c r="R125" s="10">
        <v>42</v>
      </c>
      <c r="S125" s="207" t="s">
        <v>98</v>
      </c>
      <c r="T125" s="8">
        <v>150</v>
      </c>
      <c r="U125" s="8">
        <v>161</v>
      </c>
      <c r="V125" s="8">
        <v>153</v>
      </c>
      <c r="W125" s="208">
        <f t="shared" si="43"/>
        <v>1804</v>
      </c>
      <c r="X125" s="13">
        <v>42</v>
      </c>
      <c r="Y125" s="183">
        <f t="shared" si="48"/>
        <v>21.5</v>
      </c>
      <c r="Z125" s="202">
        <v>0.61940410000000001</v>
      </c>
      <c r="AA125" s="48">
        <f t="shared" ref="AA125:AA127" si="63">AA124</f>
        <v>3000</v>
      </c>
      <c r="AB125" s="48">
        <v>3</v>
      </c>
      <c r="AC125" s="8">
        <f>SUM(AA125:AA$162)</f>
        <v>217000</v>
      </c>
      <c r="AD125" s="172">
        <f>SUM(AB125:AB$162)</f>
        <v>239</v>
      </c>
      <c r="AE125" s="197">
        <v>2200</v>
      </c>
      <c r="AF125" s="8">
        <v>17</v>
      </c>
      <c r="AG125" s="8">
        <v>18</v>
      </c>
      <c r="AH125" s="178" t="s">
        <v>93</v>
      </c>
      <c r="AI125" s="172">
        <v>39</v>
      </c>
    </row>
    <row r="126" spans="3:35" x14ac:dyDescent="0.15">
      <c r="C126" s="217">
        <f t="shared" si="59"/>
        <v>11</v>
      </c>
      <c r="D126" s="218" t="str">
        <f>G$76</f>
        <v>-</v>
      </c>
      <c r="E126" s="46">
        <f t="shared" si="46"/>
        <v>13</v>
      </c>
      <c r="F126" s="10" t="str">
        <f t="shared" si="37"/>
        <v>ooi</v>
      </c>
      <c r="G126" s="42">
        <f t="shared" si="38"/>
        <v>0</v>
      </c>
      <c r="H126" s="43">
        <f>IF(AND($E$4=G126,$H$4=F126,$P$57&lt;=SUM(C126:E126),SUM(C126:E126)&lt;=$P$58),1+MAX(H$84:H125),0)</f>
        <v>0</v>
      </c>
      <c r="I126" s="43">
        <f t="shared" si="39"/>
        <v>0</v>
      </c>
      <c r="J126" s="219" t="str">
        <f t="shared" si="60"/>
        <v>-</v>
      </c>
      <c r="K126" s="218" t="str">
        <f>N$76</f>
        <v>-</v>
      </c>
      <c r="L126" s="46">
        <f t="shared" si="47"/>
        <v>13</v>
      </c>
      <c r="M126" s="10" t="str">
        <f t="shared" si="40"/>
        <v>ooi</v>
      </c>
      <c r="N126" s="42">
        <f t="shared" si="41"/>
        <v>0</v>
      </c>
      <c r="O126" s="43">
        <f>IF(AND($E$4=N126,$H$4=M126,$P$57&lt;=SUM(J126:L126),SUM(J126:L126)&lt;=$P$58),1+MAX(O$84:O125),0)</f>
        <v>0</v>
      </c>
      <c r="P126" s="43">
        <f t="shared" si="42"/>
        <v>0</v>
      </c>
      <c r="R126" s="10">
        <v>43</v>
      </c>
      <c r="S126" s="207" t="s">
        <v>100</v>
      </c>
      <c r="T126" s="8">
        <v>90</v>
      </c>
      <c r="U126" s="8">
        <v>131</v>
      </c>
      <c r="V126" s="8">
        <v>116</v>
      </c>
      <c r="W126" s="208">
        <f t="shared" si="43"/>
        <v>1054</v>
      </c>
      <c r="X126" s="13">
        <v>43</v>
      </c>
      <c r="Y126" s="183">
        <f t="shared" si="48"/>
        <v>22</v>
      </c>
      <c r="Z126" s="202">
        <v>0.62656710000000004</v>
      </c>
      <c r="AA126" s="48">
        <f t="shared" si="63"/>
        <v>3000</v>
      </c>
      <c r="AB126" s="48">
        <v>3</v>
      </c>
      <c r="AC126" s="8">
        <f>SUM(AA126:AA$162)</f>
        <v>214000</v>
      </c>
      <c r="AD126" s="172">
        <f>SUM(AB126:AB$162)</f>
        <v>236</v>
      </c>
      <c r="AE126" s="197">
        <v>2500</v>
      </c>
      <c r="AF126" s="8">
        <v>19</v>
      </c>
      <c r="AG126" s="8">
        <v>20</v>
      </c>
      <c r="AH126" s="178" t="s">
        <v>95</v>
      </c>
      <c r="AI126" s="172">
        <v>40</v>
      </c>
    </row>
    <row r="127" spans="3:35" x14ac:dyDescent="0.15">
      <c r="C127" s="217">
        <f t="shared" si="59"/>
        <v>11</v>
      </c>
      <c r="D127" s="218" t="str">
        <f>G$77</f>
        <v>-</v>
      </c>
      <c r="E127" s="46">
        <f t="shared" si="46"/>
        <v>13</v>
      </c>
      <c r="F127" s="10" t="str">
        <f t="shared" si="37"/>
        <v>ooi</v>
      </c>
      <c r="G127" s="42">
        <f t="shared" si="38"/>
        <v>0</v>
      </c>
      <c r="H127" s="43">
        <f>IF(AND($E$4=G127,$H$4=F127,$P$57&lt;=SUM(C127:E127),SUM(C127:E127)&lt;=$P$58),1+MAX(H$84:H126),0)</f>
        <v>0</v>
      </c>
      <c r="I127" s="43">
        <f t="shared" si="39"/>
        <v>0</v>
      </c>
      <c r="J127" s="219" t="str">
        <f t="shared" si="60"/>
        <v>-</v>
      </c>
      <c r="K127" s="218" t="str">
        <f>N$77</f>
        <v>-</v>
      </c>
      <c r="L127" s="46">
        <f t="shared" si="47"/>
        <v>13</v>
      </c>
      <c r="M127" s="10" t="str">
        <f t="shared" si="40"/>
        <v>ooi</v>
      </c>
      <c r="N127" s="42">
        <f t="shared" si="41"/>
        <v>0</v>
      </c>
      <c r="O127" s="43">
        <f>IF(AND($E$4=N127,$H$4=M127,$P$57&lt;=SUM(J127:L127),SUM(J127:L127)&lt;=$P$58),1+MAX(O$84:O126),0)</f>
        <v>0</v>
      </c>
      <c r="P127" s="43">
        <f t="shared" si="42"/>
        <v>0</v>
      </c>
      <c r="R127" s="10">
        <v>44</v>
      </c>
      <c r="S127" s="207" t="s">
        <v>101</v>
      </c>
      <c r="T127" s="8">
        <v>120</v>
      </c>
      <c r="U127" s="8">
        <v>153</v>
      </c>
      <c r="V127" s="8">
        <v>139</v>
      </c>
      <c r="W127" s="208">
        <f t="shared" si="43"/>
        <v>1491</v>
      </c>
      <c r="X127" s="13">
        <v>44</v>
      </c>
      <c r="Y127" s="183">
        <f t="shared" si="48"/>
        <v>22.5</v>
      </c>
      <c r="Z127" s="202">
        <v>0.63364920000000002</v>
      </c>
      <c r="AA127" s="48">
        <f t="shared" si="63"/>
        <v>3000</v>
      </c>
      <c r="AB127" s="48">
        <v>3</v>
      </c>
      <c r="AC127" s="8">
        <f>SUM(AA127:AA$162)</f>
        <v>211000</v>
      </c>
      <c r="AD127" s="172">
        <f>SUM(AB127:AB$162)</f>
        <v>233</v>
      </c>
      <c r="AE127" s="198" t="s">
        <v>984</v>
      </c>
      <c r="AF127" s="8">
        <v>20</v>
      </c>
      <c r="AG127" s="8"/>
      <c r="AH127" s="178" t="s">
        <v>97</v>
      </c>
      <c r="AI127" s="172">
        <v>41</v>
      </c>
    </row>
    <row r="128" spans="3:35" x14ac:dyDescent="0.15">
      <c r="C128" s="217">
        <f t="shared" si="59"/>
        <v>11</v>
      </c>
      <c r="D128" s="218" t="str">
        <f>G$78</f>
        <v>-</v>
      </c>
      <c r="E128" s="46">
        <f t="shared" si="46"/>
        <v>13</v>
      </c>
      <c r="F128" s="10" t="str">
        <f t="shared" si="37"/>
        <v>ooi</v>
      </c>
      <c r="G128" s="42">
        <f t="shared" si="38"/>
        <v>0</v>
      </c>
      <c r="H128" s="43">
        <f>IF(AND($E$4=G128,$H$4=F128,$P$57&lt;=SUM(C128:E128),SUM(C128:E128)&lt;=$P$58),1+MAX(H$84:H127),0)</f>
        <v>0</v>
      </c>
      <c r="I128" s="43">
        <f t="shared" si="39"/>
        <v>0</v>
      </c>
      <c r="J128" s="219" t="str">
        <f t="shared" si="60"/>
        <v>-</v>
      </c>
      <c r="K128" s="218" t="str">
        <f>N$78</f>
        <v>-</v>
      </c>
      <c r="L128" s="46">
        <f t="shared" si="47"/>
        <v>13</v>
      </c>
      <c r="M128" s="10" t="str">
        <f t="shared" si="40"/>
        <v>ooi</v>
      </c>
      <c r="N128" s="42">
        <f t="shared" si="41"/>
        <v>0</v>
      </c>
      <c r="O128" s="43">
        <f>IF(AND($E$4=N128,$H$4=M128,$P$57&lt;=SUM(J128:L128),SUM(J128:L128)&lt;=$P$58),1+MAX(O$84:O127),0)</f>
        <v>0</v>
      </c>
      <c r="P128" s="43">
        <f t="shared" si="42"/>
        <v>0</v>
      </c>
      <c r="R128" s="10">
        <v>45</v>
      </c>
      <c r="S128" s="207" t="s">
        <v>104</v>
      </c>
      <c r="T128" s="8">
        <v>150</v>
      </c>
      <c r="U128" s="8">
        <v>202</v>
      </c>
      <c r="V128" s="8">
        <v>170</v>
      </c>
      <c r="W128" s="208">
        <f t="shared" si="43"/>
        <v>2334</v>
      </c>
      <c r="X128" s="13">
        <v>45</v>
      </c>
      <c r="Y128" s="183">
        <f t="shared" si="48"/>
        <v>23</v>
      </c>
      <c r="Z128" s="202">
        <v>0.64065300000000003</v>
      </c>
      <c r="AA128" s="31">
        <v>3500</v>
      </c>
      <c r="AB128" s="48">
        <v>3</v>
      </c>
      <c r="AC128" s="8">
        <f>SUM(AA128:AA$162)</f>
        <v>208000</v>
      </c>
      <c r="AD128" s="172">
        <f>SUM(AB128:AB$162)</f>
        <v>230</v>
      </c>
      <c r="AE128" s="198" t="s">
        <v>986</v>
      </c>
      <c r="AF128" s="8">
        <v>20</v>
      </c>
      <c r="AG128" s="8"/>
      <c r="AH128" s="178" t="s">
        <v>98</v>
      </c>
      <c r="AI128" s="172">
        <v>42</v>
      </c>
    </row>
    <row r="129" spans="3:35" x14ac:dyDescent="0.15">
      <c r="C129" s="217">
        <f t="shared" si="59"/>
        <v>11</v>
      </c>
      <c r="D129" s="218" t="str">
        <f>G$79</f>
        <v>-</v>
      </c>
      <c r="E129" s="46">
        <f t="shared" si="46"/>
        <v>13</v>
      </c>
      <c r="F129" s="10" t="str">
        <f t="shared" si="37"/>
        <v>ooi</v>
      </c>
      <c r="G129" s="42">
        <f t="shared" si="38"/>
        <v>0</v>
      </c>
      <c r="H129" s="43">
        <f>IF(AND($E$4=G129,$H$4=F129,$P$57&lt;=SUM(C129:E129),SUM(C129:E129)&lt;=$P$58),1+MAX(H$84:H128),0)</f>
        <v>0</v>
      </c>
      <c r="I129" s="43">
        <f t="shared" si="39"/>
        <v>0</v>
      </c>
      <c r="J129" s="219" t="str">
        <f t="shared" si="60"/>
        <v>-</v>
      </c>
      <c r="K129" s="218" t="str">
        <f>N$79</f>
        <v>-</v>
      </c>
      <c r="L129" s="46">
        <f t="shared" si="47"/>
        <v>13</v>
      </c>
      <c r="M129" s="10" t="str">
        <f t="shared" si="40"/>
        <v>ooi</v>
      </c>
      <c r="N129" s="42">
        <f t="shared" si="41"/>
        <v>0</v>
      </c>
      <c r="O129" s="43">
        <f>IF(AND($E$4=N129,$H$4=M129,$P$57&lt;=SUM(J129:L129),SUM(J129:L129)&lt;=$P$58),1+MAX(O$84:O128),0)</f>
        <v>0</v>
      </c>
      <c r="P129" s="43">
        <f t="shared" si="42"/>
        <v>0</v>
      </c>
      <c r="R129" s="10">
        <v>46</v>
      </c>
      <c r="S129" s="207" t="s">
        <v>106</v>
      </c>
      <c r="T129" s="8">
        <v>70</v>
      </c>
      <c r="U129" s="8">
        <v>121</v>
      </c>
      <c r="V129" s="8">
        <v>99</v>
      </c>
      <c r="W129" s="208">
        <f t="shared" si="43"/>
        <v>824</v>
      </c>
      <c r="X129" s="13">
        <v>46</v>
      </c>
      <c r="Y129" s="183">
        <f t="shared" si="48"/>
        <v>23.5</v>
      </c>
      <c r="Z129" s="202">
        <v>0.64757600000000004</v>
      </c>
      <c r="AA129" s="48">
        <f t="shared" ref="AA129:AA131" si="64">AA128</f>
        <v>3500</v>
      </c>
      <c r="AB129" s="48">
        <v>3</v>
      </c>
      <c r="AC129" s="8">
        <f>SUM(AA129:AA$162)</f>
        <v>204500</v>
      </c>
      <c r="AD129" s="172">
        <f>SUM(AB129:AB$162)</f>
        <v>227</v>
      </c>
      <c r="AE129" s="197">
        <v>3000</v>
      </c>
      <c r="AF129" s="8">
        <v>21</v>
      </c>
      <c r="AG129" s="8">
        <v>22</v>
      </c>
      <c r="AH129" s="180" t="s">
        <v>99</v>
      </c>
      <c r="AI129" s="172">
        <v>169</v>
      </c>
    </row>
    <row r="130" spans="3:35" x14ac:dyDescent="0.15">
      <c r="C130" s="217">
        <f t="shared" si="59"/>
        <v>11</v>
      </c>
      <c r="D130" s="218" t="str">
        <f>G$80</f>
        <v>-</v>
      </c>
      <c r="E130" s="46">
        <f t="shared" si="46"/>
        <v>13</v>
      </c>
      <c r="F130" s="10" t="str">
        <f t="shared" si="37"/>
        <v>ooi</v>
      </c>
      <c r="G130" s="42">
        <f t="shared" si="38"/>
        <v>0</v>
      </c>
      <c r="H130" s="43">
        <f>IF(AND($E$4=G130,$H$4=F130,$P$57&lt;=SUM(C130:E130),SUM(C130:E130)&lt;=$P$58),1+MAX(H$84:H129),0)</f>
        <v>0</v>
      </c>
      <c r="I130" s="43">
        <f t="shared" si="39"/>
        <v>0</v>
      </c>
      <c r="J130" s="219" t="str">
        <f t="shared" si="60"/>
        <v>-</v>
      </c>
      <c r="K130" s="218" t="str">
        <f>N$80</f>
        <v>-</v>
      </c>
      <c r="L130" s="46">
        <f t="shared" si="47"/>
        <v>13</v>
      </c>
      <c r="M130" s="10" t="str">
        <f t="shared" si="40"/>
        <v>ooi</v>
      </c>
      <c r="N130" s="42">
        <f t="shared" si="41"/>
        <v>0</v>
      </c>
      <c r="O130" s="43">
        <f>IF(AND($E$4=N130,$H$4=M130,$P$57&lt;=SUM(J130:L130),SUM(J130:L130)&lt;=$P$58),1+MAX(O$84:O129),0)</f>
        <v>0</v>
      </c>
      <c r="P130" s="43">
        <f t="shared" si="42"/>
        <v>0</v>
      </c>
      <c r="R130" s="10">
        <v>47</v>
      </c>
      <c r="S130" s="207" t="s">
        <v>107</v>
      </c>
      <c r="T130" s="8">
        <v>120</v>
      </c>
      <c r="U130" s="8">
        <v>165</v>
      </c>
      <c r="V130" s="8">
        <v>146</v>
      </c>
      <c r="W130" s="208">
        <f t="shared" si="43"/>
        <v>1633</v>
      </c>
      <c r="X130" s="13">
        <v>47</v>
      </c>
      <c r="Y130" s="183">
        <f t="shared" si="48"/>
        <v>24</v>
      </c>
      <c r="Z130" s="202">
        <v>0.65443560000000001</v>
      </c>
      <c r="AA130" s="48">
        <f t="shared" si="64"/>
        <v>3500</v>
      </c>
      <c r="AB130" s="48">
        <v>3</v>
      </c>
      <c r="AC130" s="8">
        <f>SUM(AA130:AA$162)</f>
        <v>201000</v>
      </c>
      <c r="AD130" s="172">
        <f>SUM(AB130:AB$162)</f>
        <v>224</v>
      </c>
      <c r="AE130" s="197">
        <v>3500</v>
      </c>
      <c r="AF130" s="8">
        <v>23</v>
      </c>
      <c r="AG130" s="8">
        <v>24</v>
      </c>
      <c r="AH130" s="178" t="s">
        <v>100</v>
      </c>
      <c r="AI130" s="172">
        <v>43</v>
      </c>
    </row>
    <row r="131" spans="3:35" x14ac:dyDescent="0.15">
      <c r="C131" s="217">
        <f t="shared" si="59"/>
        <v>11</v>
      </c>
      <c r="D131" s="218" t="str">
        <f>G$81</f>
        <v>-</v>
      </c>
      <c r="E131" s="46">
        <f t="shared" si="46"/>
        <v>13</v>
      </c>
      <c r="F131" s="10" t="str">
        <f t="shared" si="37"/>
        <v>ooi</v>
      </c>
      <c r="G131" s="42">
        <f t="shared" si="38"/>
        <v>0</v>
      </c>
      <c r="H131" s="43">
        <f>IF(AND($E$4=G131,$H$4=F131,$P$57&lt;=SUM(C131:E131),SUM(C131:E131)&lt;=$P$58),1+MAX(H$84:H130),0)</f>
        <v>0</v>
      </c>
      <c r="I131" s="43">
        <f t="shared" si="39"/>
        <v>0</v>
      </c>
      <c r="J131" s="219" t="str">
        <f t="shared" si="60"/>
        <v>-</v>
      </c>
      <c r="K131" s="218" t="str">
        <f>N$81</f>
        <v>-</v>
      </c>
      <c r="L131" s="46">
        <f t="shared" si="47"/>
        <v>13</v>
      </c>
      <c r="M131" s="10" t="str">
        <f t="shared" si="40"/>
        <v>ooi</v>
      </c>
      <c r="N131" s="42">
        <f t="shared" si="41"/>
        <v>0</v>
      </c>
      <c r="O131" s="43">
        <f>IF(AND($E$4=N131,$H$4=M131,$P$57&lt;=SUM(J131:L131),SUM(J131:L131)&lt;=$P$58),1+MAX(O$84:O130),0)</f>
        <v>0</v>
      </c>
      <c r="P131" s="43">
        <f t="shared" si="42"/>
        <v>0</v>
      </c>
      <c r="R131" s="10">
        <v>48</v>
      </c>
      <c r="S131" s="207" t="s">
        <v>108</v>
      </c>
      <c r="T131" s="8">
        <v>120</v>
      </c>
      <c r="U131" s="8">
        <v>100</v>
      </c>
      <c r="V131" s="8">
        <v>102</v>
      </c>
      <c r="W131" s="208">
        <f t="shared" si="43"/>
        <v>889</v>
      </c>
      <c r="X131" s="13">
        <v>48</v>
      </c>
      <c r="Y131" s="183">
        <f t="shared" si="48"/>
        <v>24.5</v>
      </c>
      <c r="Z131" s="202">
        <v>0.66121580000000002</v>
      </c>
      <c r="AA131" s="48">
        <f t="shared" si="64"/>
        <v>3500</v>
      </c>
      <c r="AB131" s="48">
        <v>3</v>
      </c>
      <c r="AC131" s="8">
        <f>SUM(AA131:AA$162)</f>
        <v>197500</v>
      </c>
      <c r="AD131" s="172">
        <f>SUM(AB131:AB$162)</f>
        <v>221</v>
      </c>
      <c r="AE131" s="197">
        <v>4000</v>
      </c>
      <c r="AF131" s="8">
        <v>25</v>
      </c>
      <c r="AG131" s="8">
        <v>26</v>
      </c>
      <c r="AH131" s="178" t="s">
        <v>101</v>
      </c>
      <c r="AI131" s="172">
        <v>44</v>
      </c>
    </row>
    <row r="132" spans="3:35" x14ac:dyDescent="0.15">
      <c r="C132" s="217">
        <f>F$69</f>
        <v>12</v>
      </c>
      <c r="D132" s="218">
        <f>G$66</f>
        <v>13</v>
      </c>
      <c r="E132" s="46">
        <f t="shared" si="46"/>
        <v>13</v>
      </c>
      <c r="F132" s="10" t="str">
        <f t="shared" si="37"/>
        <v>oii</v>
      </c>
      <c r="G132" s="42">
        <f t="shared" si="38"/>
        <v>236</v>
      </c>
      <c r="H132" s="43">
        <f>IF(AND($E$4=G132,$H$4=F132,$P$57&lt;=SUM(C132:E132),SUM(C132:E132)&lt;=$P$58),1+MAX(H$84:H131),0)</f>
        <v>1</v>
      </c>
      <c r="I132" s="43" t="str">
        <f t="shared" si="39"/>
        <v>CDD</v>
      </c>
      <c r="J132" s="219" t="str">
        <f>M$69</f>
        <v>-</v>
      </c>
      <c r="K132" s="218">
        <f>N$66</f>
        <v>13</v>
      </c>
      <c r="L132" s="46">
        <f t="shared" si="47"/>
        <v>13</v>
      </c>
      <c r="M132" s="10" t="str">
        <f t="shared" si="40"/>
        <v>oii</v>
      </c>
      <c r="N132" s="42">
        <f t="shared" si="41"/>
        <v>0</v>
      </c>
      <c r="O132" s="43">
        <f>IF(AND($E$4=N132,$H$4=M132,$P$57&lt;=SUM(J132:L132),SUM(J132:L132)&lt;=$P$58),1+MAX(O$84:O131),0)</f>
        <v>0</v>
      </c>
      <c r="P132" s="43">
        <f t="shared" si="42"/>
        <v>0</v>
      </c>
      <c r="R132" s="10">
        <v>49</v>
      </c>
      <c r="S132" s="207" t="s">
        <v>109</v>
      </c>
      <c r="T132" s="8">
        <v>140</v>
      </c>
      <c r="U132" s="8">
        <v>179</v>
      </c>
      <c r="V132" s="8">
        <v>150</v>
      </c>
      <c r="W132" s="208">
        <f t="shared" si="43"/>
        <v>1910</v>
      </c>
      <c r="X132" s="13">
        <v>49</v>
      </c>
      <c r="Y132" s="183">
        <f t="shared" si="48"/>
        <v>25</v>
      </c>
      <c r="Z132" s="202">
        <v>0.66793400000000003</v>
      </c>
      <c r="AA132" s="31">
        <v>4000</v>
      </c>
      <c r="AB132" s="48">
        <v>3</v>
      </c>
      <c r="AC132" s="8">
        <f>SUM(AA132:AA$162)</f>
        <v>194000</v>
      </c>
      <c r="AD132" s="172">
        <f>SUM(AB132:AB$162)</f>
        <v>218</v>
      </c>
      <c r="AE132" s="197">
        <v>4500</v>
      </c>
      <c r="AF132" s="8">
        <v>27</v>
      </c>
      <c r="AG132" s="8">
        <v>28</v>
      </c>
      <c r="AH132" s="178" t="s">
        <v>104</v>
      </c>
      <c r="AI132" s="172">
        <v>45</v>
      </c>
    </row>
    <row r="133" spans="3:35" x14ac:dyDescent="0.15">
      <c r="C133" s="217">
        <f t="shared" ref="C133:C147" si="65">F$69</f>
        <v>12</v>
      </c>
      <c r="D133" s="218">
        <f>G$67</f>
        <v>14</v>
      </c>
      <c r="E133" s="46">
        <f t="shared" si="46"/>
        <v>13</v>
      </c>
      <c r="F133" s="10" t="str">
        <f t="shared" si="37"/>
        <v>oio</v>
      </c>
      <c r="G133" s="42">
        <f t="shared" si="38"/>
        <v>237</v>
      </c>
      <c r="H133" s="43">
        <f>IF(AND($E$4=G133,$H$4=F133,$P$57&lt;=SUM(C133:E133),SUM(C133:E133)&lt;=$P$58),1+MAX(H$84:H132),0)</f>
        <v>0</v>
      </c>
      <c r="I133" s="43">
        <f t="shared" si="39"/>
        <v>0</v>
      </c>
      <c r="J133" s="219" t="str">
        <f t="shared" ref="J133:J147" si="66">M$69</f>
        <v>-</v>
      </c>
      <c r="K133" s="218" t="str">
        <f>N$67</f>
        <v>-</v>
      </c>
      <c r="L133" s="46">
        <f t="shared" si="47"/>
        <v>13</v>
      </c>
      <c r="M133" s="10" t="str">
        <f t="shared" si="40"/>
        <v>ooi</v>
      </c>
      <c r="N133" s="42">
        <f t="shared" si="41"/>
        <v>0</v>
      </c>
      <c r="O133" s="43">
        <f>IF(AND($E$4=N133,$H$4=M133,$P$57&lt;=SUM(J133:L133),SUM(J133:L133)&lt;=$P$58),1+MAX(O$84:O132),0)</f>
        <v>0</v>
      </c>
      <c r="P133" s="43">
        <f t="shared" si="42"/>
        <v>0</v>
      </c>
      <c r="R133" s="10">
        <v>50</v>
      </c>
      <c r="S133" s="207" t="s">
        <v>203</v>
      </c>
      <c r="T133" s="8">
        <v>20</v>
      </c>
      <c r="U133" s="8">
        <v>109</v>
      </c>
      <c r="V133" s="8">
        <v>88</v>
      </c>
      <c r="W133" s="208">
        <f t="shared" si="43"/>
        <v>458</v>
      </c>
      <c r="X133" s="13">
        <v>50</v>
      </c>
      <c r="Y133" s="183">
        <f t="shared" si="48"/>
        <v>25.5</v>
      </c>
      <c r="Z133" s="202">
        <v>0.67458189999999996</v>
      </c>
      <c r="AA133" s="48">
        <f t="shared" ref="AA133:AA135" si="67">AA132</f>
        <v>4000</v>
      </c>
      <c r="AB133" s="48">
        <v>3</v>
      </c>
      <c r="AC133" s="8">
        <f>SUM(AA133:AA$162)</f>
        <v>190000</v>
      </c>
      <c r="AD133" s="172">
        <f>SUM(AB133:AB$162)</f>
        <v>215</v>
      </c>
      <c r="AE133" s="197">
        <v>5000</v>
      </c>
      <c r="AF133" s="8">
        <v>29</v>
      </c>
      <c r="AG133" s="8">
        <v>30</v>
      </c>
      <c r="AH133" s="180" t="s">
        <v>105</v>
      </c>
      <c r="AI133" s="172">
        <v>182</v>
      </c>
    </row>
    <row r="134" spans="3:35" x14ac:dyDescent="0.15">
      <c r="C134" s="217">
        <f t="shared" si="65"/>
        <v>12</v>
      </c>
      <c r="D134" s="218" t="str">
        <f>G$68</f>
        <v>-</v>
      </c>
      <c r="E134" s="46">
        <f t="shared" si="46"/>
        <v>13</v>
      </c>
      <c r="F134" s="10" t="str">
        <f t="shared" si="37"/>
        <v>ooi</v>
      </c>
      <c r="G134" s="42">
        <f t="shared" si="38"/>
        <v>0</v>
      </c>
      <c r="H134" s="43">
        <f>IF(AND($E$4=G134,$H$4=F134,$P$57&lt;=SUM(C134:E134),SUM(C134:E134)&lt;=$P$58),1+MAX(H$84:H133),0)</f>
        <v>0</v>
      </c>
      <c r="I134" s="43">
        <f t="shared" si="39"/>
        <v>0</v>
      </c>
      <c r="J134" s="219" t="str">
        <f t="shared" si="66"/>
        <v>-</v>
      </c>
      <c r="K134" s="218" t="str">
        <f>N$68</f>
        <v>-</v>
      </c>
      <c r="L134" s="46">
        <f t="shared" si="47"/>
        <v>13</v>
      </c>
      <c r="M134" s="10" t="str">
        <f t="shared" si="40"/>
        <v>ooi</v>
      </c>
      <c r="N134" s="42">
        <f t="shared" si="41"/>
        <v>0</v>
      </c>
      <c r="O134" s="43">
        <f>IF(AND($E$4=N134,$H$4=M134,$P$57&lt;=SUM(J134:L134),SUM(J134:L134)&lt;=$P$58),1+MAX(O$84:O133),0)</f>
        <v>0</v>
      </c>
      <c r="P134" s="43">
        <f t="shared" si="42"/>
        <v>0</v>
      </c>
      <c r="R134" s="10">
        <v>51</v>
      </c>
      <c r="S134" s="207" t="s">
        <v>205</v>
      </c>
      <c r="T134" s="8">
        <v>70</v>
      </c>
      <c r="U134" s="8">
        <v>167</v>
      </c>
      <c r="V134" s="8">
        <v>147</v>
      </c>
      <c r="W134" s="208">
        <f t="shared" si="43"/>
        <v>1314</v>
      </c>
      <c r="X134" s="13">
        <v>51</v>
      </c>
      <c r="Y134" s="183">
        <f t="shared" si="48"/>
        <v>26</v>
      </c>
      <c r="Z134" s="202">
        <v>0.68116489999999996</v>
      </c>
      <c r="AA134" s="48">
        <f t="shared" si="67"/>
        <v>4000</v>
      </c>
      <c r="AB134" s="8">
        <v>4</v>
      </c>
      <c r="AC134" s="8">
        <f>SUM(AA134:AA$162)</f>
        <v>186000</v>
      </c>
      <c r="AD134" s="172">
        <f>SUM(AB134:AB$162)</f>
        <v>212</v>
      </c>
      <c r="AE134" s="198" t="s">
        <v>985</v>
      </c>
      <c r="AF134" s="8">
        <v>30</v>
      </c>
      <c r="AG134" s="8"/>
      <c r="AH134" s="178" t="s">
        <v>106</v>
      </c>
      <c r="AI134" s="172">
        <v>46</v>
      </c>
    </row>
    <row r="135" spans="3:35" x14ac:dyDescent="0.15">
      <c r="C135" s="217">
        <f t="shared" si="65"/>
        <v>12</v>
      </c>
      <c r="D135" s="218" t="str">
        <f>G$69</f>
        <v>-</v>
      </c>
      <c r="E135" s="46">
        <f t="shared" si="46"/>
        <v>13</v>
      </c>
      <c r="F135" s="10" t="str">
        <f t="shared" si="37"/>
        <v>ooi</v>
      </c>
      <c r="G135" s="42">
        <f t="shared" si="38"/>
        <v>0</v>
      </c>
      <c r="H135" s="43">
        <f>IF(AND($E$4=G135,$H$4=F135,$P$57&lt;=SUM(C135:E135),SUM(C135:E135)&lt;=$P$58),1+MAX(H$84:H134),0)</f>
        <v>0</v>
      </c>
      <c r="I135" s="43">
        <f t="shared" si="39"/>
        <v>0</v>
      </c>
      <c r="J135" s="219" t="str">
        <f t="shared" si="66"/>
        <v>-</v>
      </c>
      <c r="K135" s="218" t="str">
        <f>N$69</f>
        <v>-</v>
      </c>
      <c r="L135" s="46">
        <f t="shared" si="47"/>
        <v>13</v>
      </c>
      <c r="M135" s="10" t="str">
        <f t="shared" si="40"/>
        <v>ooi</v>
      </c>
      <c r="N135" s="42">
        <f t="shared" si="41"/>
        <v>0</v>
      </c>
      <c r="O135" s="43">
        <f>IF(AND($E$4=N135,$H$4=M135,$P$57&lt;=SUM(J135:L135),SUM(J135:L135)&lt;=$P$58),1+MAX(O$84:O134),0)</f>
        <v>0</v>
      </c>
      <c r="P135" s="43">
        <f t="shared" si="42"/>
        <v>0</v>
      </c>
      <c r="R135" s="10">
        <v>52</v>
      </c>
      <c r="S135" s="207" t="s">
        <v>207</v>
      </c>
      <c r="T135" s="8">
        <v>80</v>
      </c>
      <c r="U135" s="8">
        <v>92</v>
      </c>
      <c r="V135" s="8">
        <v>81</v>
      </c>
      <c r="W135" s="208">
        <f t="shared" si="43"/>
        <v>629</v>
      </c>
      <c r="X135" s="13">
        <v>52</v>
      </c>
      <c r="Y135" s="183">
        <f t="shared" si="48"/>
        <v>26.5</v>
      </c>
      <c r="Z135" s="202">
        <v>0.68768490000000004</v>
      </c>
      <c r="AA135" s="48">
        <f t="shared" si="67"/>
        <v>4000</v>
      </c>
      <c r="AB135" s="48">
        <v>4</v>
      </c>
      <c r="AC135" s="8">
        <f>SUM(AA135:AA$162)</f>
        <v>182000</v>
      </c>
      <c r="AD135" s="172">
        <f>SUM(AB135:AB$162)</f>
        <v>208</v>
      </c>
      <c r="AE135" s="197">
        <v>6000</v>
      </c>
      <c r="AF135" s="8">
        <v>31</v>
      </c>
      <c r="AG135" s="8">
        <v>32</v>
      </c>
      <c r="AH135" s="178" t="s">
        <v>107</v>
      </c>
      <c r="AI135" s="172">
        <v>47</v>
      </c>
    </row>
    <row r="136" spans="3:35" x14ac:dyDescent="0.15">
      <c r="C136" s="217">
        <f t="shared" si="65"/>
        <v>12</v>
      </c>
      <c r="D136" s="218" t="str">
        <f>G$70</f>
        <v>-</v>
      </c>
      <c r="E136" s="46">
        <f t="shared" si="46"/>
        <v>13</v>
      </c>
      <c r="F136" s="10" t="str">
        <f t="shared" si="37"/>
        <v>ooi</v>
      </c>
      <c r="G136" s="42">
        <f t="shared" si="38"/>
        <v>0</v>
      </c>
      <c r="H136" s="43">
        <f>IF(AND($E$4=G136,$H$4=F136,$P$57&lt;=SUM(C136:E136),SUM(C136:E136)&lt;=$P$58),1+MAX(H$84:H135),0)</f>
        <v>0</v>
      </c>
      <c r="I136" s="43">
        <f t="shared" si="39"/>
        <v>0</v>
      </c>
      <c r="J136" s="219" t="str">
        <f t="shared" si="66"/>
        <v>-</v>
      </c>
      <c r="K136" s="218" t="str">
        <f>N$70</f>
        <v>-</v>
      </c>
      <c r="L136" s="46">
        <f t="shared" si="47"/>
        <v>13</v>
      </c>
      <c r="M136" s="10" t="str">
        <f t="shared" si="40"/>
        <v>ooi</v>
      </c>
      <c r="N136" s="42">
        <f t="shared" si="41"/>
        <v>0</v>
      </c>
      <c r="O136" s="43">
        <f>IF(AND($E$4=N136,$H$4=M136,$P$57&lt;=SUM(J136:L136),SUM(J136:L136)&lt;=$P$58),1+MAX(O$84:O135),0)</f>
        <v>0</v>
      </c>
      <c r="P136" s="43">
        <f t="shared" si="42"/>
        <v>0</v>
      </c>
      <c r="R136" s="10">
        <v>53</v>
      </c>
      <c r="S136" s="207" t="s">
        <v>209</v>
      </c>
      <c r="T136" s="8">
        <v>130</v>
      </c>
      <c r="U136" s="8">
        <v>150</v>
      </c>
      <c r="V136" s="8">
        <v>139</v>
      </c>
      <c r="W136" s="208">
        <f t="shared" si="43"/>
        <v>1517</v>
      </c>
      <c r="X136" s="13">
        <v>53</v>
      </c>
      <c r="Y136" s="183">
        <f t="shared" si="48"/>
        <v>27</v>
      </c>
      <c r="Z136" s="202">
        <v>0.69414370000000003</v>
      </c>
      <c r="AA136" s="31">
        <v>4500</v>
      </c>
      <c r="AB136" s="48">
        <v>4</v>
      </c>
      <c r="AC136" s="8">
        <f>SUM(AA136:AA$162)</f>
        <v>178000</v>
      </c>
      <c r="AD136" s="172">
        <f>SUM(AB136:AB$162)</f>
        <v>204</v>
      </c>
      <c r="AE136" s="197">
        <v>7000</v>
      </c>
      <c r="AF136" s="8">
        <v>33</v>
      </c>
      <c r="AG136" s="8">
        <v>34</v>
      </c>
      <c r="AH136" s="178" t="s">
        <v>108</v>
      </c>
      <c r="AI136" s="172">
        <v>48</v>
      </c>
    </row>
    <row r="137" spans="3:35" x14ac:dyDescent="0.15">
      <c r="C137" s="217">
        <f t="shared" si="65"/>
        <v>12</v>
      </c>
      <c r="D137" s="218" t="str">
        <f>G$71</f>
        <v>-</v>
      </c>
      <c r="E137" s="46">
        <f t="shared" si="46"/>
        <v>13</v>
      </c>
      <c r="F137" s="10" t="str">
        <f t="shared" si="37"/>
        <v>ooi</v>
      </c>
      <c r="G137" s="42">
        <f t="shared" si="38"/>
        <v>0</v>
      </c>
      <c r="H137" s="43">
        <f>IF(AND($E$4=G137,$H$4=F137,$P$57&lt;=SUM(C137:E137),SUM(C137:E137)&lt;=$P$58),1+MAX(H$84:H136),0)</f>
        <v>0</v>
      </c>
      <c r="I137" s="43">
        <f t="shared" si="39"/>
        <v>0</v>
      </c>
      <c r="J137" s="219" t="str">
        <f t="shared" si="66"/>
        <v>-</v>
      </c>
      <c r="K137" s="218" t="str">
        <f>N$71</f>
        <v>-</v>
      </c>
      <c r="L137" s="46">
        <f t="shared" si="47"/>
        <v>13</v>
      </c>
      <c r="M137" s="10" t="str">
        <f t="shared" si="40"/>
        <v>ooi</v>
      </c>
      <c r="N137" s="42">
        <f t="shared" si="41"/>
        <v>0</v>
      </c>
      <c r="O137" s="43">
        <f>IF(AND($E$4=N137,$H$4=M137,$P$57&lt;=SUM(J137:L137),SUM(J137:L137)&lt;=$P$58),1+MAX(O$84:O136),0)</f>
        <v>0</v>
      </c>
      <c r="P137" s="43">
        <f t="shared" si="42"/>
        <v>0</v>
      </c>
      <c r="R137" s="10">
        <v>54</v>
      </c>
      <c r="S137" s="207" t="s">
        <v>114</v>
      </c>
      <c r="T137" s="8">
        <v>100</v>
      </c>
      <c r="U137" s="8">
        <v>122</v>
      </c>
      <c r="V137" s="8">
        <v>96</v>
      </c>
      <c r="W137" s="208">
        <f t="shared" si="43"/>
        <v>952</v>
      </c>
      <c r="X137" s="13">
        <v>54</v>
      </c>
      <c r="Y137" s="183">
        <f t="shared" si="48"/>
        <v>27.5</v>
      </c>
      <c r="Z137" s="202">
        <v>0.70054289999999997</v>
      </c>
      <c r="AA137" s="48">
        <f t="shared" ref="AA137:AA139" si="68">AA136</f>
        <v>4500</v>
      </c>
      <c r="AB137" s="48">
        <v>4</v>
      </c>
      <c r="AC137" s="8">
        <f>SUM(AA137:AA$162)</f>
        <v>173500</v>
      </c>
      <c r="AD137" s="172">
        <f>SUM(AB137:AB$162)</f>
        <v>200</v>
      </c>
      <c r="AE137" s="197">
        <v>8000</v>
      </c>
      <c r="AF137" s="8">
        <v>35</v>
      </c>
      <c r="AG137" s="8">
        <v>36</v>
      </c>
      <c r="AH137" s="178" t="s">
        <v>109</v>
      </c>
      <c r="AI137" s="172">
        <v>49</v>
      </c>
    </row>
    <row r="138" spans="3:35" x14ac:dyDescent="0.15">
      <c r="C138" s="217">
        <f t="shared" si="65"/>
        <v>12</v>
      </c>
      <c r="D138" s="218" t="str">
        <f>G$72</f>
        <v>-</v>
      </c>
      <c r="E138" s="46">
        <f t="shared" si="46"/>
        <v>13</v>
      </c>
      <c r="F138" s="10" t="str">
        <f t="shared" si="37"/>
        <v>ooi</v>
      </c>
      <c r="G138" s="42">
        <f t="shared" si="38"/>
        <v>0</v>
      </c>
      <c r="H138" s="43">
        <f>IF(AND($E$4=G138,$H$4=F138,$P$57&lt;=SUM(C138:E138),SUM(C138:E138)&lt;=$P$58),1+MAX(H$84:H137),0)</f>
        <v>0</v>
      </c>
      <c r="I138" s="43">
        <f t="shared" si="39"/>
        <v>0</v>
      </c>
      <c r="J138" s="219" t="str">
        <f t="shared" si="66"/>
        <v>-</v>
      </c>
      <c r="K138" s="218" t="str">
        <f>N$72</f>
        <v>-</v>
      </c>
      <c r="L138" s="46">
        <f t="shared" si="47"/>
        <v>13</v>
      </c>
      <c r="M138" s="10" t="str">
        <f t="shared" si="40"/>
        <v>ooi</v>
      </c>
      <c r="N138" s="42">
        <f t="shared" si="41"/>
        <v>0</v>
      </c>
      <c r="O138" s="43">
        <f>IF(AND($E$4=N138,$H$4=M138,$P$57&lt;=SUM(J138:L138),SUM(J138:L138)&lt;=$P$58),1+MAX(O$84:O137),0)</f>
        <v>0</v>
      </c>
      <c r="P138" s="43">
        <f t="shared" si="42"/>
        <v>0</v>
      </c>
      <c r="R138" s="10">
        <v>55</v>
      </c>
      <c r="S138" s="207" t="s">
        <v>115</v>
      </c>
      <c r="T138" s="8">
        <v>160</v>
      </c>
      <c r="U138" s="8">
        <v>191</v>
      </c>
      <c r="V138" s="8">
        <v>163</v>
      </c>
      <c r="W138" s="208">
        <f t="shared" si="43"/>
        <v>2238</v>
      </c>
      <c r="X138" s="13">
        <v>55</v>
      </c>
      <c r="Y138" s="183">
        <f t="shared" si="48"/>
        <v>28</v>
      </c>
      <c r="Z138" s="202">
        <v>0.70688419999999996</v>
      </c>
      <c r="AA138" s="48">
        <f t="shared" si="68"/>
        <v>4500</v>
      </c>
      <c r="AB138" s="48">
        <v>4</v>
      </c>
      <c r="AC138" s="8">
        <f>SUM(AA138:AA$162)</f>
        <v>169000</v>
      </c>
      <c r="AD138" s="172">
        <f>SUM(AB138:AB$162)</f>
        <v>196</v>
      </c>
      <c r="AE138" s="197">
        <v>9000</v>
      </c>
      <c r="AF138" s="8">
        <v>37</v>
      </c>
      <c r="AG138" s="8">
        <v>38</v>
      </c>
      <c r="AH138" s="178" t="s">
        <v>110</v>
      </c>
      <c r="AI138" s="172">
        <v>50</v>
      </c>
    </row>
    <row r="139" spans="3:35" x14ac:dyDescent="0.15">
      <c r="C139" s="217">
        <f t="shared" si="65"/>
        <v>12</v>
      </c>
      <c r="D139" s="218" t="str">
        <f>G$73</f>
        <v>-</v>
      </c>
      <c r="E139" s="46">
        <f t="shared" si="46"/>
        <v>13</v>
      </c>
      <c r="F139" s="10" t="str">
        <f t="shared" si="37"/>
        <v>ooi</v>
      </c>
      <c r="G139" s="42">
        <f t="shared" si="38"/>
        <v>0</v>
      </c>
      <c r="H139" s="43">
        <f>IF(AND($E$4=G139,$H$4=F139,$P$57&lt;=SUM(C139:E139),SUM(C139:E139)&lt;=$P$58),1+MAX(H$84:H138),0)</f>
        <v>0</v>
      </c>
      <c r="I139" s="43">
        <f t="shared" si="39"/>
        <v>0</v>
      </c>
      <c r="J139" s="219" t="str">
        <f t="shared" si="66"/>
        <v>-</v>
      </c>
      <c r="K139" s="218" t="str">
        <f>N$73</f>
        <v>-</v>
      </c>
      <c r="L139" s="46">
        <f t="shared" si="47"/>
        <v>13</v>
      </c>
      <c r="M139" s="10" t="str">
        <f t="shared" si="40"/>
        <v>ooi</v>
      </c>
      <c r="N139" s="42">
        <f t="shared" si="41"/>
        <v>0</v>
      </c>
      <c r="O139" s="43">
        <f>IF(AND($E$4=N139,$H$4=M139,$P$57&lt;=SUM(J139:L139),SUM(J139:L139)&lt;=$P$58),1+MAX(O$84:O138),0)</f>
        <v>0</v>
      </c>
      <c r="P139" s="43">
        <f t="shared" si="42"/>
        <v>0</v>
      </c>
      <c r="R139" s="10">
        <v>56</v>
      </c>
      <c r="S139" s="207" t="s">
        <v>116</v>
      </c>
      <c r="T139" s="8">
        <v>80</v>
      </c>
      <c r="U139" s="8">
        <v>148</v>
      </c>
      <c r="V139" s="8">
        <v>87</v>
      </c>
      <c r="W139" s="208">
        <f t="shared" si="43"/>
        <v>987</v>
      </c>
      <c r="X139" s="13">
        <v>56</v>
      </c>
      <c r="Y139" s="183">
        <f t="shared" si="48"/>
        <v>28.5</v>
      </c>
      <c r="Z139" s="202">
        <v>0.7131691</v>
      </c>
      <c r="AA139" s="48">
        <f t="shared" si="68"/>
        <v>4500</v>
      </c>
      <c r="AB139" s="48">
        <v>4</v>
      </c>
      <c r="AC139" s="8">
        <f>SUM(AA139:AA$162)</f>
        <v>164500</v>
      </c>
      <c r="AD139" s="172">
        <f>SUM(AB139:AB$162)</f>
        <v>192</v>
      </c>
      <c r="AE139" s="199" t="s">
        <v>983</v>
      </c>
      <c r="AF139" s="26">
        <v>39</v>
      </c>
      <c r="AG139" s="49"/>
      <c r="AH139" s="178" t="s">
        <v>111</v>
      </c>
      <c r="AI139" s="172">
        <v>51</v>
      </c>
    </row>
    <row r="140" spans="3:35" x14ac:dyDescent="0.15">
      <c r="C140" s="217">
        <f t="shared" si="65"/>
        <v>12</v>
      </c>
      <c r="D140" s="218" t="str">
        <f>G$74</f>
        <v>-</v>
      </c>
      <c r="E140" s="46">
        <f t="shared" si="46"/>
        <v>13</v>
      </c>
      <c r="F140" s="10" t="str">
        <f t="shared" si="37"/>
        <v>ooi</v>
      </c>
      <c r="G140" s="42">
        <f t="shared" si="38"/>
        <v>0</v>
      </c>
      <c r="H140" s="43">
        <f>IF(AND($E$4=G140,$H$4=F140,$P$57&lt;=SUM(C140:E140),SUM(C140:E140)&lt;=$P$58),1+MAX(H$84:H139),0)</f>
        <v>0</v>
      </c>
      <c r="I140" s="43">
        <f t="shared" si="39"/>
        <v>0</v>
      </c>
      <c r="J140" s="219" t="str">
        <f t="shared" si="66"/>
        <v>-</v>
      </c>
      <c r="K140" s="218" t="str">
        <f>N$74</f>
        <v>-</v>
      </c>
      <c r="L140" s="46">
        <f t="shared" si="47"/>
        <v>13</v>
      </c>
      <c r="M140" s="10" t="str">
        <f t="shared" si="40"/>
        <v>ooi</v>
      </c>
      <c r="N140" s="42">
        <f t="shared" si="41"/>
        <v>0</v>
      </c>
      <c r="O140" s="43">
        <f>IF(AND($E$4=N140,$H$4=M140,$P$57&lt;=SUM(J140:L140),SUM(J140:L140)&lt;=$P$58),1+MAX(O$84:O139),0)</f>
        <v>0</v>
      </c>
      <c r="P140" s="43">
        <f t="shared" si="42"/>
        <v>0</v>
      </c>
      <c r="R140" s="10">
        <v>57</v>
      </c>
      <c r="S140" s="207" t="s">
        <v>117</v>
      </c>
      <c r="T140" s="8">
        <v>130</v>
      </c>
      <c r="U140" s="8">
        <v>207</v>
      </c>
      <c r="V140" s="8">
        <v>144</v>
      </c>
      <c r="W140" s="208">
        <f t="shared" si="43"/>
        <v>2075</v>
      </c>
      <c r="X140" s="13">
        <v>57</v>
      </c>
      <c r="Y140" s="183">
        <f t="shared" si="48"/>
        <v>29</v>
      </c>
      <c r="Z140" s="202">
        <v>0.71939909999999996</v>
      </c>
      <c r="AA140" s="31">
        <v>5000</v>
      </c>
      <c r="AB140" s="48">
        <v>4</v>
      </c>
      <c r="AC140" s="8">
        <f>SUM(AA140:AA$162)</f>
        <v>160000</v>
      </c>
      <c r="AD140" s="172">
        <f>SUM(AB140:AB$162)</f>
        <v>188</v>
      </c>
      <c r="AE140" s="13"/>
      <c r="AF140" s="13"/>
      <c r="AG140" s="13"/>
      <c r="AH140" s="178" t="s">
        <v>112</v>
      </c>
      <c r="AI140" s="172">
        <v>52</v>
      </c>
    </row>
    <row r="141" spans="3:35" x14ac:dyDescent="0.15">
      <c r="C141" s="217">
        <f t="shared" si="65"/>
        <v>12</v>
      </c>
      <c r="D141" s="218" t="str">
        <f>G$75</f>
        <v>-</v>
      </c>
      <c r="E141" s="46">
        <f t="shared" si="46"/>
        <v>13</v>
      </c>
      <c r="F141" s="10" t="str">
        <f t="shared" si="37"/>
        <v>ooi</v>
      </c>
      <c r="G141" s="42">
        <f t="shared" si="38"/>
        <v>0</v>
      </c>
      <c r="H141" s="43">
        <f>IF(AND($E$4=G141,$H$4=F141,$P$57&lt;=SUM(C141:E141),SUM(C141:E141)&lt;=$P$58),1+MAX(H$84:H140),0)</f>
        <v>0</v>
      </c>
      <c r="I141" s="43">
        <f t="shared" si="39"/>
        <v>0</v>
      </c>
      <c r="J141" s="219" t="str">
        <f t="shared" si="66"/>
        <v>-</v>
      </c>
      <c r="K141" s="218" t="str">
        <f>N$75</f>
        <v>-</v>
      </c>
      <c r="L141" s="46">
        <f t="shared" si="47"/>
        <v>13</v>
      </c>
      <c r="M141" s="10" t="str">
        <f t="shared" si="40"/>
        <v>ooi</v>
      </c>
      <c r="N141" s="42">
        <f t="shared" si="41"/>
        <v>0</v>
      </c>
      <c r="O141" s="43">
        <f>IF(AND($E$4=N141,$H$4=M141,$P$57&lt;=SUM(J141:L141),SUM(J141:L141)&lt;=$P$58),1+MAX(O$84:O140),0)</f>
        <v>0</v>
      </c>
      <c r="P141" s="43">
        <f t="shared" si="42"/>
        <v>0</v>
      </c>
      <c r="R141" s="10">
        <v>58</v>
      </c>
      <c r="S141" s="207" t="s">
        <v>118</v>
      </c>
      <c r="T141" s="8">
        <v>110</v>
      </c>
      <c r="U141" s="8">
        <v>136</v>
      </c>
      <c r="V141" s="8">
        <v>96</v>
      </c>
      <c r="W141" s="208">
        <f t="shared" si="43"/>
        <v>1095</v>
      </c>
      <c r="X141" s="13">
        <v>58</v>
      </c>
      <c r="Y141" s="183">
        <f t="shared" si="48"/>
        <v>29.5</v>
      </c>
      <c r="Z141" s="202">
        <v>0.72557559999999999</v>
      </c>
      <c r="AA141" s="48">
        <f t="shared" ref="AA141:AA143" si="69">AA140</f>
        <v>5000</v>
      </c>
      <c r="AB141" s="48">
        <v>4</v>
      </c>
      <c r="AC141" s="8">
        <f>SUM(AA141:AA$162)</f>
        <v>155000</v>
      </c>
      <c r="AD141" s="172">
        <f>SUM(AB141:AB$162)</f>
        <v>184</v>
      </c>
      <c r="AE141" s="13"/>
      <c r="AF141" s="13"/>
      <c r="AG141" s="13"/>
      <c r="AH141" s="178" t="s">
        <v>113</v>
      </c>
      <c r="AI141" s="172">
        <v>53</v>
      </c>
    </row>
    <row r="142" spans="3:35" x14ac:dyDescent="0.15">
      <c r="C142" s="217">
        <f t="shared" si="65"/>
        <v>12</v>
      </c>
      <c r="D142" s="218" t="str">
        <f>G$76</f>
        <v>-</v>
      </c>
      <c r="E142" s="46">
        <f t="shared" si="46"/>
        <v>13</v>
      </c>
      <c r="F142" s="10" t="str">
        <f t="shared" si="37"/>
        <v>ooi</v>
      </c>
      <c r="G142" s="42">
        <f t="shared" si="38"/>
        <v>0</v>
      </c>
      <c r="H142" s="43">
        <f>IF(AND($E$4=G142,$H$4=F142,$P$57&lt;=SUM(C142:E142),SUM(C142:E142)&lt;=$P$58),1+MAX(H$84:H141),0)</f>
        <v>0</v>
      </c>
      <c r="I142" s="43">
        <f t="shared" si="39"/>
        <v>0</v>
      </c>
      <c r="J142" s="219" t="str">
        <f t="shared" si="66"/>
        <v>-</v>
      </c>
      <c r="K142" s="218" t="str">
        <f>N$76</f>
        <v>-</v>
      </c>
      <c r="L142" s="46">
        <f t="shared" si="47"/>
        <v>13</v>
      </c>
      <c r="M142" s="10" t="str">
        <f t="shared" si="40"/>
        <v>ooi</v>
      </c>
      <c r="N142" s="42">
        <f t="shared" si="41"/>
        <v>0</v>
      </c>
      <c r="O142" s="43">
        <f>IF(AND($E$4=N142,$H$4=M142,$P$57&lt;=SUM(J142:L142),SUM(J142:L142)&lt;=$P$58),1+MAX(O$84:O141),0)</f>
        <v>0</v>
      </c>
      <c r="P142" s="43">
        <f t="shared" si="42"/>
        <v>0</v>
      </c>
      <c r="R142" s="10">
        <v>59</v>
      </c>
      <c r="S142" s="207" t="s">
        <v>30</v>
      </c>
      <c r="T142" s="8">
        <v>180</v>
      </c>
      <c r="U142" s="8">
        <v>227</v>
      </c>
      <c r="V142" s="8">
        <v>166</v>
      </c>
      <c r="W142" s="208">
        <f t="shared" si="43"/>
        <v>2799</v>
      </c>
      <c r="X142" s="13">
        <v>59</v>
      </c>
      <c r="Y142" s="183">
        <f t="shared" si="48"/>
        <v>30</v>
      </c>
      <c r="Z142" s="202">
        <v>0.73170000000000002</v>
      </c>
      <c r="AA142" s="48">
        <f t="shared" si="69"/>
        <v>5000</v>
      </c>
      <c r="AB142" s="48">
        <v>4</v>
      </c>
      <c r="AC142" s="8">
        <f>SUM(AA142:AA$162)</f>
        <v>150000</v>
      </c>
      <c r="AD142" s="172">
        <f>SUM(AB142:AB$162)</f>
        <v>180</v>
      </c>
      <c r="AE142" s="13"/>
      <c r="AF142" s="13"/>
      <c r="AG142" s="13"/>
      <c r="AH142" s="179" t="s">
        <v>114</v>
      </c>
      <c r="AI142" s="172">
        <v>54</v>
      </c>
    </row>
    <row r="143" spans="3:35" x14ac:dyDescent="0.15">
      <c r="C143" s="217">
        <f t="shared" si="65"/>
        <v>12</v>
      </c>
      <c r="D143" s="218" t="str">
        <f>G$77</f>
        <v>-</v>
      </c>
      <c r="E143" s="46">
        <f t="shared" si="46"/>
        <v>13</v>
      </c>
      <c r="F143" s="10" t="str">
        <f t="shared" si="37"/>
        <v>ooi</v>
      </c>
      <c r="G143" s="42">
        <f t="shared" si="38"/>
        <v>0</v>
      </c>
      <c r="H143" s="43">
        <f>IF(AND($E$4=G143,$H$4=F143,$P$57&lt;=SUM(C143:E143),SUM(C143:E143)&lt;=$P$58),1+MAX(H$84:H142),0)</f>
        <v>0</v>
      </c>
      <c r="I143" s="43">
        <f t="shared" si="39"/>
        <v>0</v>
      </c>
      <c r="J143" s="219" t="str">
        <f t="shared" si="66"/>
        <v>-</v>
      </c>
      <c r="K143" s="218" t="str">
        <f>N$77</f>
        <v>-</v>
      </c>
      <c r="L143" s="46">
        <f t="shared" si="47"/>
        <v>13</v>
      </c>
      <c r="M143" s="10" t="str">
        <f t="shared" si="40"/>
        <v>ooi</v>
      </c>
      <c r="N143" s="42">
        <f t="shared" si="41"/>
        <v>0</v>
      </c>
      <c r="O143" s="43">
        <f>IF(AND($E$4=N143,$H$4=M143,$P$57&lt;=SUM(J143:L143),SUM(J143:L143)&lt;=$P$58),1+MAX(O$84:O142),0)</f>
        <v>0</v>
      </c>
      <c r="P143" s="43">
        <f t="shared" si="42"/>
        <v>0</v>
      </c>
      <c r="R143" s="10">
        <v>60</v>
      </c>
      <c r="S143" s="207" t="s">
        <v>119</v>
      </c>
      <c r="T143" s="8">
        <v>80</v>
      </c>
      <c r="U143" s="8">
        <v>101</v>
      </c>
      <c r="V143" s="8">
        <v>82</v>
      </c>
      <c r="W143" s="208">
        <f t="shared" si="43"/>
        <v>685</v>
      </c>
      <c r="X143" s="13">
        <v>60</v>
      </c>
      <c r="Y143" s="183">
        <f t="shared" si="48"/>
        <v>30.5</v>
      </c>
      <c r="Z143" s="202">
        <v>0.73474099999999998</v>
      </c>
      <c r="AA143" s="48">
        <f t="shared" si="69"/>
        <v>5000</v>
      </c>
      <c r="AB143" s="48">
        <v>4</v>
      </c>
      <c r="AC143" s="8">
        <f>SUM(AA143:AA$162)</f>
        <v>145000</v>
      </c>
      <c r="AD143" s="172">
        <f>SUM(AB143:AB$162)</f>
        <v>176</v>
      </c>
      <c r="AE143" s="13"/>
      <c r="AF143" s="13"/>
      <c r="AG143" s="13"/>
      <c r="AH143" s="179" t="s">
        <v>115</v>
      </c>
      <c r="AI143" s="172">
        <v>55</v>
      </c>
    </row>
    <row r="144" spans="3:35" x14ac:dyDescent="0.15">
      <c r="C144" s="217">
        <f t="shared" si="65"/>
        <v>12</v>
      </c>
      <c r="D144" s="218" t="str">
        <f>G$78</f>
        <v>-</v>
      </c>
      <c r="E144" s="46">
        <f t="shared" si="46"/>
        <v>13</v>
      </c>
      <c r="F144" s="10" t="str">
        <f t="shared" si="37"/>
        <v>ooi</v>
      </c>
      <c r="G144" s="42">
        <f t="shared" si="38"/>
        <v>0</v>
      </c>
      <c r="H144" s="43">
        <f>IF(AND($E$4=G144,$H$4=F144,$P$57&lt;=SUM(C144:E144),SUM(C144:E144)&lt;=$P$58),1+MAX(H$84:H143),0)</f>
        <v>0</v>
      </c>
      <c r="I144" s="43">
        <f t="shared" si="39"/>
        <v>0</v>
      </c>
      <c r="J144" s="219" t="str">
        <f t="shared" si="66"/>
        <v>-</v>
      </c>
      <c r="K144" s="218" t="str">
        <f>N$78</f>
        <v>-</v>
      </c>
      <c r="L144" s="46">
        <f t="shared" si="47"/>
        <v>13</v>
      </c>
      <c r="M144" s="10" t="str">
        <f t="shared" si="40"/>
        <v>ooi</v>
      </c>
      <c r="N144" s="42">
        <f t="shared" si="41"/>
        <v>0</v>
      </c>
      <c r="O144" s="43">
        <f>IF(AND($E$4=N144,$H$4=M144,$P$57&lt;=SUM(J144:L144),SUM(J144:L144)&lt;=$P$58),1+MAX(O$84:O143),0)</f>
        <v>0</v>
      </c>
      <c r="P144" s="43">
        <f t="shared" si="42"/>
        <v>0</v>
      </c>
      <c r="R144" s="10">
        <v>61</v>
      </c>
      <c r="S144" s="207" t="s">
        <v>120</v>
      </c>
      <c r="T144" s="8">
        <v>130</v>
      </c>
      <c r="U144" s="8">
        <v>130</v>
      </c>
      <c r="V144" s="8">
        <v>130</v>
      </c>
      <c r="W144" s="208">
        <f t="shared" si="43"/>
        <v>1294</v>
      </c>
      <c r="X144" s="13">
        <v>61</v>
      </c>
      <c r="Y144" s="183">
        <f t="shared" si="48"/>
        <v>31</v>
      </c>
      <c r="Z144" s="202">
        <v>0.73776949999999997</v>
      </c>
      <c r="AA144" s="31">
        <v>6000</v>
      </c>
      <c r="AB144" s="8">
        <v>6</v>
      </c>
      <c r="AC144" s="8">
        <f>SUM(AA144:AA$162)</f>
        <v>140000</v>
      </c>
      <c r="AD144" s="172">
        <f>SUM(AB144:AB$162)</f>
        <v>172</v>
      </c>
      <c r="AE144" s="13"/>
      <c r="AF144" s="13"/>
      <c r="AG144" s="13"/>
      <c r="AH144" s="179" t="s">
        <v>116</v>
      </c>
      <c r="AI144" s="172">
        <v>56</v>
      </c>
    </row>
    <row r="145" spans="3:35" x14ac:dyDescent="0.15">
      <c r="C145" s="217">
        <f t="shared" si="65"/>
        <v>12</v>
      </c>
      <c r="D145" s="218" t="str">
        <f>G$79</f>
        <v>-</v>
      </c>
      <c r="E145" s="46">
        <f t="shared" si="46"/>
        <v>13</v>
      </c>
      <c r="F145" s="10" t="str">
        <f t="shared" si="37"/>
        <v>ooi</v>
      </c>
      <c r="G145" s="42">
        <f t="shared" si="38"/>
        <v>0</v>
      </c>
      <c r="H145" s="43">
        <f>IF(AND($E$4=G145,$H$4=F145,$P$57&lt;=SUM(C145:E145),SUM(C145:E145)&lt;=$P$58),1+MAX(H$84:H144),0)</f>
        <v>0</v>
      </c>
      <c r="I145" s="43">
        <f t="shared" si="39"/>
        <v>0</v>
      </c>
      <c r="J145" s="219" t="str">
        <f t="shared" si="66"/>
        <v>-</v>
      </c>
      <c r="K145" s="218" t="str">
        <f>N$79</f>
        <v>-</v>
      </c>
      <c r="L145" s="46">
        <f t="shared" si="47"/>
        <v>13</v>
      </c>
      <c r="M145" s="10" t="str">
        <f t="shared" si="40"/>
        <v>ooi</v>
      </c>
      <c r="N145" s="42">
        <f t="shared" si="41"/>
        <v>0</v>
      </c>
      <c r="O145" s="43">
        <f>IF(AND($E$4=N145,$H$4=M145,$P$57&lt;=SUM(J145:L145),SUM(J145:L145)&lt;=$P$58),1+MAX(O$84:O144),0)</f>
        <v>0</v>
      </c>
      <c r="P145" s="43">
        <f t="shared" si="42"/>
        <v>0</v>
      </c>
      <c r="R145" s="10">
        <v>62</v>
      </c>
      <c r="S145" s="207" t="s">
        <v>121</v>
      </c>
      <c r="T145" s="8">
        <v>180</v>
      </c>
      <c r="U145" s="8">
        <v>182</v>
      </c>
      <c r="V145" s="8">
        <v>187</v>
      </c>
      <c r="W145" s="208">
        <f t="shared" si="43"/>
        <v>2407</v>
      </c>
      <c r="X145" s="13">
        <v>62</v>
      </c>
      <c r="Y145" s="183">
        <f t="shared" si="48"/>
        <v>31.5</v>
      </c>
      <c r="Z145" s="202">
        <v>0.74078560000000004</v>
      </c>
      <c r="AA145" s="48">
        <f t="shared" ref="AA145:AA147" si="70">AA144</f>
        <v>6000</v>
      </c>
      <c r="AB145" s="48">
        <v>6</v>
      </c>
      <c r="AC145" s="8">
        <f>SUM(AA145:AA$162)</f>
        <v>134000</v>
      </c>
      <c r="AD145" s="172">
        <f>SUM(AB145:AB$162)</f>
        <v>166</v>
      </c>
      <c r="AE145" s="13"/>
      <c r="AF145" s="13"/>
      <c r="AG145" s="13"/>
      <c r="AH145" s="178" t="s">
        <v>117</v>
      </c>
      <c r="AI145" s="172">
        <v>57</v>
      </c>
    </row>
    <row r="146" spans="3:35" x14ac:dyDescent="0.15">
      <c r="C146" s="217">
        <f t="shared" si="65"/>
        <v>12</v>
      </c>
      <c r="D146" s="218" t="str">
        <f>G$80</f>
        <v>-</v>
      </c>
      <c r="E146" s="46">
        <f t="shared" si="46"/>
        <v>13</v>
      </c>
      <c r="F146" s="10" t="str">
        <f t="shared" si="37"/>
        <v>ooi</v>
      </c>
      <c r="G146" s="42">
        <f t="shared" si="38"/>
        <v>0</v>
      </c>
      <c r="H146" s="43">
        <f>IF(AND($E$4=G146,$H$4=F146,$P$57&lt;=SUM(C146:E146),SUM(C146:E146)&lt;=$P$58),1+MAX(H$84:H145),0)</f>
        <v>0</v>
      </c>
      <c r="I146" s="43">
        <f t="shared" si="39"/>
        <v>0</v>
      </c>
      <c r="J146" s="219" t="str">
        <f t="shared" si="66"/>
        <v>-</v>
      </c>
      <c r="K146" s="218" t="str">
        <f>N$80</f>
        <v>-</v>
      </c>
      <c r="L146" s="46">
        <f t="shared" si="47"/>
        <v>13</v>
      </c>
      <c r="M146" s="10" t="str">
        <f t="shared" si="40"/>
        <v>ooi</v>
      </c>
      <c r="N146" s="42">
        <f t="shared" si="41"/>
        <v>0</v>
      </c>
      <c r="O146" s="43">
        <f>IF(AND($E$4=N146,$H$4=M146,$P$57&lt;=SUM(J146:L146),SUM(J146:L146)&lt;=$P$58),1+MAX(O$84:O145),0)</f>
        <v>0</v>
      </c>
      <c r="P146" s="43">
        <f t="shared" si="42"/>
        <v>0</v>
      </c>
      <c r="R146" s="10">
        <v>63</v>
      </c>
      <c r="S146" s="207" t="s">
        <v>123</v>
      </c>
      <c r="T146" s="8">
        <v>50</v>
      </c>
      <c r="U146" s="8">
        <v>195</v>
      </c>
      <c r="V146" s="8">
        <v>103</v>
      </c>
      <c r="W146" s="208">
        <f t="shared" si="43"/>
        <v>1132</v>
      </c>
      <c r="X146" s="13">
        <v>63</v>
      </c>
      <c r="Y146" s="183">
        <f t="shared" si="48"/>
        <v>32</v>
      </c>
      <c r="Z146" s="202">
        <v>0.74378940000000004</v>
      </c>
      <c r="AA146" s="48">
        <f t="shared" si="70"/>
        <v>6000</v>
      </c>
      <c r="AB146" s="48">
        <v>6</v>
      </c>
      <c r="AC146" s="8">
        <f>SUM(AA146:AA$162)</f>
        <v>128000</v>
      </c>
      <c r="AD146" s="172">
        <f>SUM(AB146:AB$162)</f>
        <v>160</v>
      </c>
      <c r="AE146" s="13"/>
      <c r="AF146" s="13"/>
      <c r="AG146" s="13"/>
      <c r="AH146" s="178" t="s">
        <v>118</v>
      </c>
      <c r="AI146" s="172">
        <v>58</v>
      </c>
    </row>
    <row r="147" spans="3:35" x14ac:dyDescent="0.15">
      <c r="C147" s="217">
        <f t="shared" si="65"/>
        <v>12</v>
      </c>
      <c r="D147" s="218" t="str">
        <f>G$81</f>
        <v>-</v>
      </c>
      <c r="E147" s="46">
        <f t="shared" si="46"/>
        <v>13</v>
      </c>
      <c r="F147" s="10" t="str">
        <f t="shared" si="37"/>
        <v>ooi</v>
      </c>
      <c r="G147" s="42">
        <f t="shared" si="38"/>
        <v>0</v>
      </c>
      <c r="H147" s="43">
        <f>IF(AND($E$4=G147,$H$4=F147,$P$57&lt;=SUM(C147:E147),SUM(C147:E147)&lt;=$P$58),1+MAX(H$84:H146),0)</f>
        <v>0</v>
      </c>
      <c r="I147" s="43">
        <f t="shared" si="39"/>
        <v>0</v>
      </c>
      <c r="J147" s="219" t="str">
        <f t="shared" si="66"/>
        <v>-</v>
      </c>
      <c r="K147" s="218" t="str">
        <f>N$81</f>
        <v>-</v>
      </c>
      <c r="L147" s="46">
        <f t="shared" si="47"/>
        <v>13</v>
      </c>
      <c r="M147" s="10" t="str">
        <f t="shared" si="40"/>
        <v>ooi</v>
      </c>
      <c r="N147" s="42">
        <f t="shared" si="41"/>
        <v>0</v>
      </c>
      <c r="O147" s="43">
        <f>IF(AND($E$4=N147,$H$4=M147,$P$57&lt;=SUM(J147:L147),SUM(J147:L147)&lt;=$P$58),1+MAX(O$84:O146),0)</f>
        <v>0</v>
      </c>
      <c r="P147" s="43">
        <f t="shared" si="42"/>
        <v>0</v>
      </c>
      <c r="R147" s="10">
        <v>64</v>
      </c>
      <c r="S147" s="207" t="s">
        <v>124</v>
      </c>
      <c r="T147" s="8">
        <v>80</v>
      </c>
      <c r="U147" s="8">
        <v>232</v>
      </c>
      <c r="V147" s="8">
        <v>138</v>
      </c>
      <c r="W147" s="208">
        <f t="shared" si="43"/>
        <v>1833</v>
      </c>
      <c r="X147" s="13">
        <v>64</v>
      </c>
      <c r="Y147" s="183">
        <f t="shared" si="48"/>
        <v>32.5</v>
      </c>
      <c r="Z147" s="202">
        <v>0.74678120000000003</v>
      </c>
      <c r="AA147" s="48">
        <f t="shared" si="70"/>
        <v>6000</v>
      </c>
      <c r="AB147" s="48">
        <v>6</v>
      </c>
      <c r="AC147" s="8">
        <f>SUM(AA147:AA$162)</f>
        <v>122000</v>
      </c>
      <c r="AD147" s="172">
        <f>SUM(AB147:AB$162)</f>
        <v>154</v>
      </c>
      <c r="AE147" s="13"/>
      <c r="AF147" s="13"/>
      <c r="AG147" s="13"/>
      <c r="AH147" s="178" t="s">
        <v>30</v>
      </c>
      <c r="AI147" s="172">
        <v>59</v>
      </c>
    </row>
    <row r="148" spans="3:35" x14ac:dyDescent="0.15">
      <c r="C148" s="217">
        <f t="shared" ref="C148:C163" si="71">F$70</f>
        <v>13</v>
      </c>
      <c r="D148" s="218">
        <f>G$66</f>
        <v>13</v>
      </c>
      <c r="E148" s="46">
        <f t="shared" si="46"/>
        <v>13</v>
      </c>
      <c r="F148" s="10" t="str">
        <f t="shared" ref="F148:F211" si="72">IF(MAX(C148:E148)=C148,"i","o")&amp;IF(MAX(C148:E148)=D148,"i","o")&amp;IF(MAX(C148:E148)=E148,"i","o")</f>
        <v>iii</v>
      </c>
      <c r="G148" s="42">
        <f t="shared" ref="G148:G211" si="73">IF(COUNTIF(C148:E148,"-")&gt;0,0,TRUNC((F$56+C148)*(G$56+D148)^0.5*(H$56+E148)^0.5*I$56^2/10))</f>
        <v>238</v>
      </c>
      <c r="H148" s="43">
        <f>IF(AND($E$4=G148,$H$4=F148,$P$57&lt;=SUM(C148:E148),SUM(C148:E148)&lt;=$P$58),1+MAX(H$84:H147),0)</f>
        <v>0</v>
      </c>
      <c r="I148" s="43">
        <f t="shared" ref="I148:I211" si="74">IF(H148=0,0,DEC2HEX(C148)&amp;DEC2HEX(D148)&amp;DEC2HEX(E148))</f>
        <v>0</v>
      </c>
      <c r="J148" s="219" t="str">
        <f t="shared" ref="J148:J163" si="75">M$70</f>
        <v>-</v>
      </c>
      <c r="K148" s="218">
        <f>N$66</f>
        <v>13</v>
      </c>
      <c r="L148" s="46">
        <f t="shared" si="47"/>
        <v>13</v>
      </c>
      <c r="M148" s="10" t="str">
        <f t="shared" ref="M148:M211" si="76">IF(MAX(J148:L148)=J148,"i","o")&amp;IF(MAX(J148:L148)=K148,"i","o")&amp;IF(MAX(J148:L148)=L148,"i","o")</f>
        <v>oii</v>
      </c>
      <c r="N148" s="42">
        <f t="shared" ref="N148:N211" si="77">IF(COUNTIF(J148:L148,"-")&gt;0,0,TRUNC((M$56+J148)*(N$56+K148)^0.5*(O$56+L148)^0.5*P$56^2/10))</f>
        <v>0</v>
      </c>
      <c r="O148" s="43">
        <f>IF(AND($E$4=N148,$H$4=M148,$P$57&lt;=SUM(J148:L148),SUM(J148:L148)&lt;=$P$58),1+MAX(O$84:O147),0)</f>
        <v>0</v>
      </c>
      <c r="P148" s="43">
        <f t="shared" ref="P148:P211" si="78">IF(O148=0,0,DEC2HEX(J148)&amp;DEC2HEX(K148)&amp;DEC2HEX(L148))</f>
        <v>0</v>
      </c>
      <c r="R148" s="10">
        <v>65</v>
      </c>
      <c r="S148" s="207" t="s">
        <v>125</v>
      </c>
      <c r="T148" s="8">
        <v>110</v>
      </c>
      <c r="U148" s="8">
        <v>271</v>
      </c>
      <c r="V148" s="8">
        <v>194</v>
      </c>
      <c r="W148" s="208">
        <f t="shared" ref="W148:W211" si="79">TRUNC((U148+15)*(V148+15)^0.5*(T148+15)^0.5*VLOOKUP($W$83,$Y$84:$Z$163,2,FALSE)^2/10)</f>
        <v>2845</v>
      </c>
      <c r="X148" s="13">
        <v>65</v>
      </c>
      <c r="Y148" s="183">
        <f t="shared" si="48"/>
        <v>33</v>
      </c>
      <c r="Z148" s="202">
        <v>0.74976100000000001</v>
      </c>
      <c r="AA148" s="31">
        <v>7000</v>
      </c>
      <c r="AB148" s="8">
        <v>8</v>
      </c>
      <c r="AC148" s="8">
        <f>SUM(AA148:AA$162)</f>
        <v>116000</v>
      </c>
      <c r="AD148" s="172">
        <f>SUM(AB148:AB$162)</f>
        <v>148</v>
      </c>
      <c r="AE148" s="13"/>
      <c r="AF148" s="13"/>
      <c r="AG148" s="13"/>
      <c r="AH148" s="178" t="s">
        <v>119</v>
      </c>
      <c r="AI148" s="172">
        <v>60</v>
      </c>
    </row>
    <row r="149" spans="3:35" x14ac:dyDescent="0.15">
      <c r="C149" s="217">
        <f t="shared" si="71"/>
        <v>13</v>
      </c>
      <c r="D149" s="218">
        <f>G$67</f>
        <v>14</v>
      </c>
      <c r="E149" s="46">
        <f t="shared" si="46"/>
        <v>13</v>
      </c>
      <c r="F149" s="10" t="str">
        <f t="shared" si="72"/>
        <v>oio</v>
      </c>
      <c r="G149" s="42">
        <f t="shared" si="73"/>
        <v>240</v>
      </c>
      <c r="H149" s="43">
        <f>IF(AND($E$4=G149,$H$4=F149,$P$57&lt;=SUM(C149:E149),SUM(C149:E149)&lt;=$P$58),1+MAX(H$84:H148),0)</f>
        <v>0</v>
      </c>
      <c r="I149" s="43">
        <f t="shared" si="74"/>
        <v>0</v>
      </c>
      <c r="J149" s="219" t="str">
        <f t="shared" si="75"/>
        <v>-</v>
      </c>
      <c r="K149" s="218" t="str">
        <f>N$67</f>
        <v>-</v>
      </c>
      <c r="L149" s="46">
        <f t="shared" si="47"/>
        <v>13</v>
      </c>
      <c r="M149" s="10" t="str">
        <f t="shared" si="76"/>
        <v>ooi</v>
      </c>
      <c r="N149" s="42">
        <f t="shared" si="77"/>
        <v>0</v>
      </c>
      <c r="O149" s="43">
        <f>IF(AND($E$4=N149,$H$4=M149,$P$57&lt;=SUM(J149:L149),SUM(J149:L149)&lt;=$P$58),1+MAX(O$84:O148),0)</f>
        <v>0</v>
      </c>
      <c r="P149" s="43">
        <f t="shared" si="78"/>
        <v>0</v>
      </c>
      <c r="R149" s="10">
        <v>66</v>
      </c>
      <c r="S149" s="207" t="s">
        <v>126</v>
      </c>
      <c r="T149" s="8">
        <v>140</v>
      </c>
      <c r="U149" s="8">
        <v>137</v>
      </c>
      <c r="V149" s="8">
        <v>88</v>
      </c>
      <c r="W149" s="208">
        <f t="shared" si="79"/>
        <v>1182</v>
      </c>
      <c r="X149" s="13">
        <v>66</v>
      </c>
      <c r="Y149" s="183">
        <f t="shared" si="48"/>
        <v>33.5</v>
      </c>
      <c r="Z149" s="202">
        <v>0.75272910000000004</v>
      </c>
      <c r="AA149" s="48">
        <f t="shared" ref="AA149:AA151" si="80">AA148</f>
        <v>7000</v>
      </c>
      <c r="AB149" s="48">
        <v>8</v>
      </c>
      <c r="AC149" s="8">
        <f>SUM(AA149:AA$162)</f>
        <v>109000</v>
      </c>
      <c r="AD149" s="172">
        <f>SUM(AB149:AB$162)</f>
        <v>140</v>
      </c>
      <c r="AE149" s="13"/>
      <c r="AF149" s="13"/>
      <c r="AG149" s="13"/>
      <c r="AH149" s="178" t="s">
        <v>120</v>
      </c>
      <c r="AI149" s="172">
        <v>61</v>
      </c>
    </row>
    <row r="150" spans="3:35" x14ac:dyDescent="0.15">
      <c r="C150" s="217">
        <f t="shared" si="71"/>
        <v>13</v>
      </c>
      <c r="D150" s="218" t="str">
        <f>G$68</f>
        <v>-</v>
      </c>
      <c r="E150" s="46">
        <f t="shared" ref="E150:E213" si="81">E149</f>
        <v>13</v>
      </c>
      <c r="F150" s="10" t="str">
        <f t="shared" si="72"/>
        <v>ioi</v>
      </c>
      <c r="G150" s="42">
        <f t="shared" si="73"/>
        <v>0</v>
      </c>
      <c r="H150" s="43">
        <f>IF(AND($E$4=G150,$H$4=F150,$P$57&lt;=SUM(C150:E150),SUM(C150:E150)&lt;=$P$58),1+MAX(H$84:H149),0)</f>
        <v>0</v>
      </c>
      <c r="I150" s="43">
        <f t="shared" si="74"/>
        <v>0</v>
      </c>
      <c r="J150" s="219" t="str">
        <f t="shared" si="75"/>
        <v>-</v>
      </c>
      <c r="K150" s="218" t="str">
        <f>N$68</f>
        <v>-</v>
      </c>
      <c r="L150" s="46">
        <f t="shared" ref="L150:L213" si="82">L149</f>
        <v>13</v>
      </c>
      <c r="M150" s="10" t="str">
        <f t="shared" si="76"/>
        <v>ooi</v>
      </c>
      <c r="N150" s="42">
        <f t="shared" si="77"/>
        <v>0</v>
      </c>
      <c r="O150" s="43">
        <f>IF(AND($E$4=N150,$H$4=M150,$P$57&lt;=SUM(J150:L150),SUM(J150:L150)&lt;=$P$58),1+MAX(O$84:O149),0)</f>
        <v>0</v>
      </c>
      <c r="P150" s="43">
        <f t="shared" si="78"/>
        <v>0</v>
      </c>
      <c r="R150" s="10">
        <v>67</v>
      </c>
      <c r="S150" s="207" t="s">
        <v>127</v>
      </c>
      <c r="T150" s="8">
        <v>160</v>
      </c>
      <c r="U150" s="8">
        <v>177</v>
      </c>
      <c r="V150" s="8">
        <v>130</v>
      </c>
      <c r="W150" s="208">
        <f t="shared" si="79"/>
        <v>1882</v>
      </c>
      <c r="X150" s="13">
        <v>67</v>
      </c>
      <c r="Y150" s="183">
        <f t="shared" ref="Y150:Y163" si="83">Y149+0.5</f>
        <v>34</v>
      </c>
      <c r="Z150" s="202">
        <v>0.75568550000000001</v>
      </c>
      <c r="AA150" s="48">
        <f t="shared" si="80"/>
        <v>7000</v>
      </c>
      <c r="AB150" s="48">
        <v>8</v>
      </c>
      <c r="AC150" s="8">
        <f>SUM(AA150:AA$162)</f>
        <v>102000</v>
      </c>
      <c r="AD150" s="172">
        <f>SUM(AB150:AB$162)</f>
        <v>132</v>
      </c>
      <c r="AE150" s="13"/>
      <c r="AF150" s="13"/>
      <c r="AG150" s="13"/>
      <c r="AH150" s="178" t="s">
        <v>121</v>
      </c>
      <c r="AI150" s="172">
        <v>62</v>
      </c>
    </row>
    <row r="151" spans="3:35" x14ac:dyDescent="0.15">
      <c r="C151" s="217">
        <f t="shared" si="71"/>
        <v>13</v>
      </c>
      <c r="D151" s="218" t="str">
        <f>G$69</f>
        <v>-</v>
      </c>
      <c r="E151" s="46">
        <f t="shared" si="81"/>
        <v>13</v>
      </c>
      <c r="F151" s="10" t="str">
        <f t="shared" si="72"/>
        <v>ioi</v>
      </c>
      <c r="G151" s="42">
        <f t="shared" si="73"/>
        <v>0</v>
      </c>
      <c r="H151" s="43">
        <f>IF(AND($E$4=G151,$H$4=F151,$P$57&lt;=SUM(C151:E151),SUM(C151:E151)&lt;=$P$58),1+MAX(H$84:H150),0)</f>
        <v>0</v>
      </c>
      <c r="I151" s="43">
        <f t="shared" si="74"/>
        <v>0</v>
      </c>
      <c r="J151" s="219" t="str">
        <f t="shared" si="75"/>
        <v>-</v>
      </c>
      <c r="K151" s="218" t="str">
        <f>N$69</f>
        <v>-</v>
      </c>
      <c r="L151" s="46">
        <f t="shared" si="82"/>
        <v>13</v>
      </c>
      <c r="M151" s="10" t="str">
        <f t="shared" si="76"/>
        <v>ooi</v>
      </c>
      <c r="N151" s="42">
        <f t="shared" si="77"/>
        <v>0</v>
      </c>
      <c r="O151" s="43">
        <f>IF(AND($E$4=N151,$H$4=M151,$P$57&lt;=SUM(J151:L151),SUM(J151:L151)&lt;=$P$58),1+MAX(O$84:O150),0)</f>
        <v>0</v>
      </c>
      <c r="P151" s="43">
        <f t="shared" si="78"/>
        <v>0</v>
      </c>
      <c r="R151" s="10">
        <v>68</v>
      </c>
      <c r="S151" s="207" t="s">
        <v>128</v>
      </c>
      <c r="T151" s="8">
        <v>180</v>
      </c>
      <c r="U151" s="8">
        <v>234</v>
      </c>
      <c r="V151" s="8">
        <v>162</v>
      </c>
      <c r="W151" s="208">
        <f t="shared" si="79"/>
        <v>2848</v>
      </c>
      <c r="X151" s="13">
        <v>68</v>
      </c>
      <c r="Y151" s="183">
        <f t="shared" si="83"/>
        <v>34.5</v>
      </c>
      <c r="Z151" s="202">
        <v>0.75863040000000004</v>
      </c>
      <c r="AA151" s="48">
        <f t="shared" si="80"/>
        <v>7000</v>
      </c>
      <c r="AB151" s="48">
        <v>8</v>
      </c>
      <c r="AC151" s="8">
        <f>SUM(AA151:AA$162)</f>
        <v>95000</v>
      </c>
      <c r="AD151" s="172">
        <f>SUM(AB151:AB$162)</f>
        <v>124</v>
      </c>
      <c r="AE151" s="13"/>
      <c r="AF151" s="13"/>
      <c r="AG151" s="13"/>
      <c r="AH151" s="180" t="s">
        <v>122</v>
      </c>
      <c r="AI151" s="172">
        <v>186</v>
      </c>
    </row>
    <row r="152" spans="3:35" x14ac:dyDescent="0.15">
      <c r="C152" s="217">
        <f t="shared" si="71"/>
        <v>13</v>
      </c>
      <c r="D152" s="218" t="str">
        <f>G$70</f>
        <v>-</v>
      </c>
      <c r="E152" s="46">
        <f t="shared" si="81"/>
        <v>13</v>
      </c>
      <c r="F152" s="10" t="str">
        <f t="shared" si="72"/>
        <v>ioi</v>
      </c>
      <c r="G152" s="42">
        <f t="shared" si="73"/>
        <v>0</v>
      </c>
      <c r="H152" s="43">
        <f>IF(AND($E$4=G152,$H$4=F152,$P$57&lt;=SUM(C152:E152),SUM(C152:E152)&lt;=$P$58),1+MAX(H$84:H151),0)</f>
        <v>0</v>
      </c>
      <c r="I152" s="43">
        <f t="shared" si="74"/>
        <v>0</v>
      </c>
      <c r="J152" s="219" t="str">
        <f t="shared" si="75"/>
        <v>-</v>
      </c>
      <c r="K152" s="218" t="str">
        <f>N$70</f>
        <v>-</v>
      </c>
      <c r="L152" s="46">
        <f t="shared" si="82"/>
        <v>13</v>
      </c>
      <c r="M152" s="10" t="str">
        <f t="shared" si="76"/>
        <v>ooi</v>
      </c>
      <c r="N152" s="42">
        <f t="shared" si="77"/>
        <v>0</v>
      </c>
      <c r="O152" s="43">
        <f>IF(AND($E$4=N152,$H$4=M152,$P$57&lt;=SUM(J152:L152),SUM(J152:L152)&lt;=$P$58),1+MAX(O$84:O151),0)</f>
        <v>0</v>
      </c>
      <c r="P152" s="43">
        <f t="shared" si="78"/>
        <v>0</v>
      </c>
      <c r="R152" s="10">
        <v>69</v>
      </c>
      <c r="S152" s="207" t="s">
        <v>129</v>
      </c>
      <c r="T152" s="8">
        <v>100</v>
      </c>
      <c r="U152" s="8">
        <v>139</v>
      </c>
      <c r="V152" s="8">
        <v>64</v>
      </c>
      <c r="W152" s="208">
        <f t="shared" si="79"/>
        <v>903</v>
      </c>
      <c r="X152" s="13">
        <v>69</v>
      </c>
      <c r="Y152" s="183">
        <f t="shared" si="83"/>
        <v>35</v>
      </c>
      <c r="Z152" s="202">
        <v>0.76156380000000001</v>
      </c>
      <c r="AA152" s="31">
        <v>8000</v>
      </c>
      <c r="AB152" s="8">
        <v>10</v>
      </c>
      <c r="AC152" s="8">
        <f>SUM(AA152:AA$162)</f>
        <v>88000</v>
      </c>
      <c r="AD152" s="172">
        <f>SUM(AB152:AB$162)</f>
        <v>116</v>
      </c>
      <c r="AE152" s="13"/>
      <c r="AF152" s="13"/>
      <c r="AG152" s="13"/>
      <c r="AH152" s="178" t="s">
        <v>123</v>
      </c>
      <c r="AI152" s="172">
        <v>63</v>
      </c>
    </row>
    <row r="153" spans="3:35" x14ac:dyDescent="0.15">
      <c r="C153" s="217">
        <f t="shared" si="71"/>
        <v>13</v>
      </c>
      <c r="D153" s="218" t="str">
        <f>G$71</f>
        <v>-</v>
      </c>
      <c r="E153" s="46">
        <f t="shared" si="81"/>
        <v>13</v>
      </c>
      <c r="F153" s="10" t="str">
        <f t="shared" si="72"/>
        <v>ioi</v>
      </c>
      <c r="G153" s="42">
        <f t="shared" si="73"/>
        <v>0</v>
      </c>
      <c r="H153" s="43">
        <f>IF(AND($E$4=G153,$H$4=F153,$P$57&lt;=SUM(C153:E153),SUM(C153:E153)&lt;=$P$58),1+MAX(H$84:H152),0)</f>
        <v>0</v>
      </c>
      <c r="I153" s="43">
        <f t="shared" si="74"/>
        <v>0</v>
      </c>
      <c r="J153" s="219" t="str">
        <f t="shared" si="75"/>
        <v>-</v>
      </c>
      <c r="K153" s="218" t="str">
        <f>N$71</f>
        <v>-</v>
      </c>
      <c r="L153" s="46">
        <f t="shared" si="82"/>
        <v>13</v>
      </c>
      <c r="M153" s="10" t="str">
        <f t="shared" si="76"/>
        <v>ooi</v>
      </c>
      <c r="N153" s="42">
        <f t="shared" si="77"/>
        <v>0</v>
      </c>
      <c r="O153" s="43">
        <f>IF(AND($E$4=N153,$H$4=M153,$P$57&lt;=SUM(J153:L153),SUM(J153:L153)&lt;=$P$58),1+MAX(O$84:O152),0)</f>
        <v>0</v>
      </c>
      <c r="P153" s="43">
        <f t="shared" si="78"/>
        <v>0</v>
      </c>
      <c r="R153" s="10">
        <v>70</v>
      </c>
      <c r="S153" s="207" t="s">
        <v>130</v>
      </c>
      <c r="T153" s="8">
        <v>130</v>
      </c>
      <c r="U153" s="8">
        <v>172</v>
      </c>
      <c r="V153" s="8">
        <v>95</v>
      </c>
      <c r="W153" s="208">
        <f t="shared" si="79"/>
        <v>1453</v>
      </c>
      <c r="X153" s="13">
        <v>70</v>
      </c>
      <c r="Y153" s="183">
        <f t="shared" si="83"/>
        <v>35.5</v>
      </c>
      <c r="Z153" s="202">
        <v>0.76448609999999995</v>
      </c>
      <c r="AA153" s="48">
        <f t="shared" ref="AA153:AA155" si="84">AA152</f>
        <v>8000</v>
      </c>
      <c r="AB153" s="48">
        <v>10</v>
      </c>
      <c r="AC153" s="8">
        <f>SUM(AA153:AA$162)</f>
        <v>80000</v>
      </c>
      <c r="AD153" s="172">
        <f>SUM(AB153:AB$162)</f>
        <v>106</v>
      </c>
      <c r="AE153" s="13"/>
      <c r="AF153" s="13"/>
      <c r="AG153" s="13"/>
      <c r="AH153" s="178" t="s">
        <v>124</v>
      </c>
      <c r="AI153" s="172">
        <v>64</v>
      </c>
    </row>
    <row r="154" spans="3:35" x14ac:dyDescent="0.15">
      <c r="C154" s="217">
        <f t="shared" si="71"/>
        <v>13</v>
      </c>
      <c r="D154" s="218" t="str">
        <f>G$72</f>
        <v>-</v>
      </c>
      <c r="E154" s="46">
        <f t="shared" si="81"/>
        <v>13</v>
      </c>
      <c r="F154" s="10" t="str">
        <f t="shared" si="72"/>
        <v>ioi</v>
      </c>
      <c r="G154" s="42">
        <f t="shared" si="73"/>
        <v>0</v>
      </c>
      <c r="H154" s="43">
        <f>IF(AND($E$4=G154,$H$4=F154,$P$57&lt;=SUM(C154:E154),SUM(C154:E154)&lt;=$P$58),1+MAX(H$84:H153),0)</f>
        <v>0</v>
      </c>
      <c r="I154" s="43">
        <f t="shared" si="74"/>
        <v>0</v>
      </c>
      <c r="J154" s="219" t="str">
        <f t="shared" si="75"/>
        <v>-</v>
      </c>
      <c r="K154" s="218" t="str">
        <f>N$72</f>
        <v>-</v>
      </c>
      <c r="L154" s="46">
        <f t="shared" si="82"/>
        <v>13</v>
      </c>
      <c r="M154" s="10" t="str">
        <f t="shared" si="76"/>
        <v>ooi</v>
      </c>
      <c r="N154" s="42">
        <f t="shared" si="77"/>
        <v>0</v>
      </c>
      <c r="O154" s="43">
        <f>IF(AND($E$4=N154,$H$4=M154,$P$57&lt;=SUM(J154:L154),SUM(J154:L154)&lt;=$P$58),1+MAX(O$84:O153),0)</f>
        <v>0</v>
      </c>
      <c r="P154" s="43">
        <f t="shared" si="78"/>
        <v>0</v>
      </c>
      <c r="R154" s="10">
        <v>71</v>
      </c>
      <c r="S154" s="207" t="s">
        <v>131</v>
      </c>
      <c r="T154" s="8">
        <v>160</v>
      </c>
      <c r="U154" s="8">
        <v>207</v>
      </c>
      <c r="V154" s="8">
        <v>138</v>
      </c>
      <c r="W154" s="208">
        <f t="shared" si="79"/>
        <v>2236</v>
      </c>
      <c r="X154" s="13">
        <v>71</v>
      </c>
      <c r="Y154" s="183">
        <f t="shared" si="83"/>
        <v>36</v>
      </c>
      <c r="Z154" s="202">
        <v>0.7673972</v>
      </c>
      <c r="AA154" s="48">
        <f t="shared" si="84"/>
        <v>8000</v>
      </c>
      <c r="AB154" s="48">
        <v>10</v>
      </c>
      <c r="AC154" s="8">
        <f>SUM(AA154:AA$162)</f>
        <v>72000</v>
      </c>
      <c r="AD154" s="172">
        <f>SUM(AB154:AB$162)</f>
        <v>96</v>
      </c>
      <c r="AE154" s="13"/>
      <c r="AF154" s="13"/>
      <c r="AG154" s="13"/>
      <c r="AH154" s="178" t="s">
        <v>125</v>
      </c>
      <c r="AI154" s="172">
        <v>65</v>
      </c>
    </row>
    <row r="155" spans="3:35" x14ac:dyDescent="0.15">
      <c r="C155" s="217">
        <f t="shared" si="71"/>
        <v>13</v>
      </c>
      <c r="D155" s="218" t="str">
        <f>G$73</f>
        <v>-</v>
      </c>
      <c r="E155" s="46">
        <f t="shared" si="81"/>
        <v>13</v>
      </c>
      <c r="F155" s="10" t="str">
        <f t="shared" si="72"/>
        <v>ioi</v>
      </c>
      <c r="G155" s="42">
        <f t="shared" si="73"/>
        <v>0</v>
      </c>
      <c r="H155" s="43">
        <f>IF(AND($E$4=G155,$H$4=F155,$P$57&lt;=SUM(C155:E155),SUM(C155:E155)&lt;=$P$58),1+MAX(H$84:H154),0)</f>
        <v>0</v>
      </c>
      <c r="I155" s="43">
        <f t="shared" si="74"/>
        <v>0</v>
      </c>
      <c r="J155" s="219" t="str">
        <f t="shared" si="75"/>
        <v>-</v>
      </c>
      <c r="K155" s="218" t="str">
        <f>N$73</f>
        <v>-</v>
      </c>
      <c r="L155" s="46">
        <f t="shared" si="82"/>
        <v>13</v>
      </c>
      <c r="M155" s="10" t="str">
        <f t="shared" si="76"/>
        <v>ooi</v>
      </c>
      <c r="N155" s="42">
        <f t="shared" si="77"/>
        <v>0</v>
      </c>
      <c r="O155" s="43">
        <f>IF(AND($E$4=N155,$H$4=M155,$P$57&lt;=SUM(J155:L155),SUM(J155:L155)&lt;=$P$58),1+MAX(O$84:O154),0)</f>
        <v>0</v>
      </c>
      <c r="P155" s="43">
        <f t="shared" si="78"/>
        <v>0</v>
      </c>
      <c r="R155" s="10">
        <v>72</v>
      </c>
      <c r="S155" s="207" t="s">
        <v>132</v>
      </c>
      <c r="T155" s="8">
        <v>80</v>
      </c>
      <c r="U155" s="8">
        <v>97</v>
      </c>
      <c r="V155" s="8">
        <v>182</v>
      </c>
      <c r="W155" s="208">
        <f t="shared" si="79"/>
        <v>943</v>
      </c>
      <c r="X155" s="13">
        <v>72</v>
      </c>
      <c r="Y155" s="183">
        <f t="shared" si="83"/>
        <v>36.5</v>
      </c>
      <c r="Z155" s="202">
        <v>0.77029729999999996</v>
      </c>
      <c r="AA155" s="48">
        <f t="shared" si="84"/>
        <v>8000</v>
      </c>
      <c r="AB155" s="48">
        <v>10</v>
      </c>
      <c r="AC155" s="8">
        <f>SUM(AA155:AA$162)</f>
        <v>64000</v>
      </c>
      <c r="AD155" s="172">
        <f>SUM(AB155:AB$162)</f>
        <v>86</v>
      </c>
      <c r="AE155" s="13"/>
      <c r="AF155" s="13"/>
      <c r="AG155" s="13"/>
      <c r="AH155" s="178" t="s">
        <v>126</v>
      </c>
      <c r="AI155" s="172">
        <v>66</v>
      </c>
    </row>
    <row r="156" spans="3:35" x14ac:dyDescent="0.15">
      <c r="C156" s="217">
        <f t="shared" si="71"/>
        <v>13</v>
      </c>
      <c r="D156" s="218" t="str">
        <f>G$74</f>
        <v>-</v>
      </c>
      <c r="E156" s="46">
        <f t="shared" si="81"/>
        <v>13</v>
      </c>
      <c r="F156" s="10" t="str">
        <f t="shared" si="72"/>
        <v>ioi</v>
      </c>
      <c r="G156" s="42">
        <f t="shared" si="73"/>
        <v>0</v>
      </c>
      <c r="H156" s="43">
        <f>IF(AND($E$4=G156,$H$4=F156,$P$57&lt;=SUM(C156:E156),SUM(C156:E156)&lt;=$P$58),1+MAX(H$84:H155),0)</f>
        <v>0</v>
      </c>
      <c r="I156" s="43">
        <f t="shared" si="74"/>
        <v>0</v>
      </c>
      <c r="J156" s="219" t="str">
        <f t="shared" si="75"/>
        <v>-</v>
      </c>
      <c r="K156" s="218" t="str">
        <f>N$74</f>
        <v>-</v>
      </c>
      <c r="L156" s="46">
        <f t="shared" si="82"/>
        <v>13</v>
      </c>
      <c r="M156" s="10" t="str">
        <f t="shared" si="76"/>
        <v>ooi</v>
      </c>
      <c r="N156" s="42">
        <f t="shared" si="77"/>
        <v>0</v>
      </c>
      <c r="O156" s="43">
        <f>IF(AND($E$4=N156,$H$4=M156,$P$57&lt;=SUM(J156:L156),SUM(J156:L156)&lt;=$P$58),1+MAX(O$84:O155),0)</f>
        <v>0</v>
      </c>
      <c r="P156" s="43">
        <f t="shared" si="78"/>
        <v>0</v>
      </c>
      <c r="R156" s="10">
        <v>73</v>
      </c>
      <c r="S156" s="207" t="s">
        <v>133</v>
      </c>
      <c r="T156" s="8">
        <v>160</v>
      </c>
      <c r="U156" s="8">
        <v>166</v>
      </c>
      <c r="V156" s="8">
        <v>237</v>
      </c>
      <c r="W156" s="208">
        <f t="shared" si="79"/>
        <v>2340</v>
      </c>
      <c r="X156" s="13">
        <v>73</v>
      </c>
      <c r="Y156" s="183">
        <f t="shared" si="83"/>
        <v>37</v>
      </c>
      <c r="Z156" s="202">
        <v>0.7731865</v>
      </c>
      <c r="AA156" s="31">
        <v>9000</v>
      </c>
      <c r="AB156" s="8">
        <v>12</v>
      </c>
      <c r="AC156" s="8">
        <f>SUM(AA156:AA$162)</f>
        <v>56000</v>
      </c>
      <c r="AD156" s="172">
        <f>SUM(AB156:AB$162)</f>
        <v>76</v>
      </c>
      <c r="AE156" s="13"/>
      <c r="AF156" s="13"/>
      <c r="AG156" s="13"/>
      <c r="AH156" s="178" t="s">
        <v>127</v>
      </c>
      <c r="AI156" s="172">
        <v>67</v>
      </c>
    </row>
    <row r="157" spans="3:35" x14ac:dyDescent="0.15">
      <c r="C157" s="217">
        <f t="shared" si="71"/>
        <v>13</v>
      </c>
      <c r="D157" s="218" t="str">
        <f>G$75</f>
        <v>-</v>
      </c>
      <c r="E157" s="46">
        <f t="shared" si="81"/>
        <v>13</v>
      </c>
      <c r="F157" s="10" t="str">
        <f t="shared" si="72"/>
        <v>ioi</v>
      </c>
      <c r="G157" s="42">
        <f t="shared" si="73"/>
        <v>0</v>
      </c>
      <c r="H157" s="43">
        <f>IF(AND($E$4=G157,$H$4=F157,$P$57&lt;=SUM(C157:E157),SUM(C157:E157)&lt;=$P$58),1+MAX(H$84:H156),0)</f>
        <v>0</v>
      </c>
      <c r="I157" s="43">
        <f t="shared" si="74"/>
        <v>0</v>
      </c>
      <c r="J157" s="219" t="str">
        <f t="shared" si="75"/>
        <v>-</v>
      </c>
      <c r="K157" s="218" t="str">
        <f>N$75</f>
        <v>-</v>
      </c>
      <c r="L157" s="46">
        <f t="shared" si="82"/>
        <v>13</v>
      </c>
      <c r="M157" s="10" t="str">
        <f t="shared" si="76"/>
        <v>ooi</v>
      </c>
      <c r="N157" s="42">
        <f t="shared" si="77"/>
        <v>0</v>
      </c>
      <c r="O157" s="43">
        <f>IF(AND($E$4=N157,$H$4=M157,$P$57&lt;=SUM(J157:L157),SUM(J157:L157)&lt;=$P$58),1+MAX(O$84:O156),0)</f>
        <v>0</v>
      </c>
      <c r="P157" s="43">
        <f t="shared" si="78"/>
        <v>0</v>
      </c>
      <c r="R157" s="10">
        <v>74</v>
      </c>
      <c r="S157" s="207" t="s">
        <v>228</v>
      </c>
      <c r="T157" s="8">
        <v>80</v>
      </c>
      <c r="U157" s="8">
        <v>132</v>
      </c>
      <c r="V157" s="8">
        <v>163</v>
      </c>
      <c r="W157" s="208">
        <f t="shared" si="79"/>
        <v>1176</v>
      </c>
      <c r="X157" s="13">
        <v>74</v>
      </c>
      <c r="Y157" s="183">
        <f t="shared" si="83"/>
        <v>37.5</v>
      </c>
      <c r="Z157" s="202">
        <v>0.776065</v>
      </c>
      <c r="AA157" s="48">
        <f t="shared" ref="AA157:AA159" si="85">AA156</f>
        <v>9000</v>
      </c>
      <c r="AB157" s="48">
        <v>12</v>
      </c>
      <c r="AC157" s="8">
        <f>SUM(AA157:AA$162)</f>
        <v>47000</v>
      </c>
      <c r="AD157" s="172">
        <f>SUM(AB157:AB$162)</f>
        <v>64</v>
      </c>
      <c r="AE157" s="13"/>
      <c r="AF157" s="13"/>
      <c r="AG157" s="13"/>
      <c r="AH157" s="178" t="s">
        <v>128</v>
      </c>
      <c r="AI157" s="172">
        <v>68</v>
      </c>
    </row>
    <row r="158" spans="3:35" x14ac:dyDescent="0.15">
      <c r="C158" s="217">
        <f t="shared" si="71"/>
        <v>13</v>
      </c>
      <c r="D158" s="218" t="str">
        <f>G$76</f>
        <v>-</v>
      </c>
      <c r="E158" s="46">
        <f t="shared" si="81"/>
        <v>13</v>
      </c>
      <c r="F158" s="10" t="str">
        <f t="shared" si="72"/>
        <v>ioi</v>
      </c>
      <c r="G158" s="42">
        <f t="shared" si="73"/>
        <v>0</v>
      </c>
      <c r="H158" s="43">
        <f>IF(AND($E$4=G158,$H$4=F158,$P$57&lt;=SUM(C158:E158),SUM(C158:E158)&lt;=$P$58),1+MAX(H$84:H157),0)</f>
        <v>0</v>
      </c>
      <c r="I158" s="43">
        <f t="shared" si="74"/>
        <v>0</v>
      </c>
      <c r="J158" s="219" t="str">
        <f t="shared" si="75"/>
        <v>-</v>
      </c>
      <c r="K158" s="218" t="str">
        <f>N$76</f>
        <v>-</v>
      </c>
      <c r="L158" s="46">
        <f t="shared" si="82"/>
        <v>13</v>
      </c>
      <c r="M158" s="10" t="str">
        <f t="shared" si="76"/>
        <v>ooi</v>
      </c>
      <c r="N158" s="42">
        <f t="shared" si="77"/>
        <v>0</v>
      </c>
      <c r="O158" s="43">
        <f>IF(AND($E$4=N158,$H$4=M158,$P$57&lt;=SUM(J158:L158),SUM(J158:L158)&lt;=$P$58),1+MAX(O$84:O157),0)</f>
        <v>0</v>
      </c>
      <c r="P158" s="43">
        <f t="shared" si="78"/>
        <v>0</v>
      </c>
      <c r="R158" s="10">
        <v>75</v>
      </c>
      <c r="S158" s="207" t="s">
        <v>230</v>
      </c>
      <c r="T158" s="8">
        <v>110</v>
      </c>
      <c r="U158" s="8">
        <v>164</v>
      </c>
      <c r="V158" s="8">
        <v>196</v>
      </c>
      <c r="W158" s="208">
        <f t="shared" si="79"/>
        <v>1789</v>
      </c>
      <c r="X158" s="13">
        <v>75</v>
      </c>
      <c r="Y158" s="183">
        <f t="shared" si="83"/>
        <v>38</v>
      </c>
      <c r="Z158" s="202">
        <v>0.77893279999999998</v>
      </c>
      <c r="AA158" s="48">
        <f t="shared" si="85"/>
        <v>9000</v>
      </c>
      <c r="AB158" s="48">
        <v>12</v>
      </c>
      <c r="AC158" s="8">
        <f>SUM(AA158:AA$162)</f>
        <v>38000</v>
      </c>
      <c r="AD158" s="172">
        <f>SUM(AB158:AB$162)</f>
        <v>52</v>
      </c>
      <c r="AE158" s="13"/>
      <c r="AF158" s="13"/>
      <c r="AG158" s="13"/>
      <c r="AH158" s="178" t="s">
        <v>129</v>
      </c>
      <c r="AI158" s="172">
        <v>69</v>
      </c>
    </row>
    <row r="159" spans="3:35" x14ac:dyDescent="0.15">
      <c r="C159" s="217">
        <f t="shared" si="71"/>
        <v>13</v>
      </c>
      <c r="D159" s="218" t="str">
        <f>G$77</f>
        <v>-</v>
      </c>
      <c r="E159" s="46">
        <f t="shared" si="81"/>
        <v>13</v>
      </c>
      <c r="F159" s="10" t="str">
        <f t="shared" si="72"/>
        <v>ioi</v>
      </c>
      <c r="G159" s="42">
        <f t="shared" si="73"/>
        <v>0</v>
      </c>
      <c r="H159" s="43">
        <f>IF(AND($E$4=G159,$H$4=F159,$P$57&lt;=SUM(C159:E159),SUM(C159:E159)&lt;=$P$58),1+MAX(H$84:H158),0)</f>
        <v>0</v>
      </c>
      <c r="I159" s="43">
        <f t="shared" si="74"/>
        <v>0</v>
      </c>
      <c r="J159" s="219" t="str">
        <f t="shared" si="75"/>
        <v>-</v>
      </c>
      <c r="K159" s="218" t="str">
        <f>N$77</f>
        <v>-</v>
      </c>
      <c r="L159" s="46">
        <f t="shared" si="82"/>
        <v>13</v>
      </c>
      <c r="M159" s="10" t="str">
        <f t="shared" si="76"/>
        <v>ooi</v>
      </c>
      <c r="N159" s="42">
        <f t="shared" si="77"/>
        <v>0</v>
      </c>
      <c r="O159" s="43">
        <f>IF(AND($E$4=N159,$H$4=M159,$P$57&lt;=SUM(J159:L159),SUM(J159:L159)&lt;=$P$58),1+MAX(O$84:O158),0)</f>
        <v>0</v>
      </c>
      <c r="P159" s="43">
        <f t="shared" si="78"/>
        <v>0</v>
      </c>
      <c r="R159" s="10">
        <v>76</v>
      </c>
      <c r="S159" s="207" t="s">
        <v>231</v>
      </c>
      <c r="T159" s="8">
        <v>160</v>
      </c>
      <c r="U159" s="8">
        <v>211</v>
      </c>
      <c r="V159" s="8">
        <v>229</v>
      </c>
      <c r="W159" s="208">
        <f t="shared" si="79"/>
        <v>2875</v>
      </c>
      <c r="X159" s="13">
        <v>76</v>
      </c>
      <c r="Y159" s="183">
        <f t="shared" si="83"/>
        <v>38.5</v>
      </c>
      <c r="Z159" s="202">
        <v>0.78179010000000004</v>
      </c>
      <c r="AA159" s="48">
        <f t="shared" si="85"/>
        <v>9000</v>
      </c>
      <c r="AB159" s="48">
        <v>12</v>
      </c>
      <c r="AC159" s="8">
        <f>SUM(AA159:AA$162)</f>
        <v>29000</v>
      </c>
      <c r="AD159" s="172">
        <f>SUM(AB159:AB$162)</f>
        <v>40</v>
      </c>
      <c r="AE159" s="13"/>
      <c r="AF159" s="13"/>
      <c r="AG159" s="13"/>
      <c r="AH159" s="178" t="s">
        <v>130</v>
      </c>
      <c r="AI159" s="172">
        <v>70</v>
      </c>
    </row>
    <row r="160" spans="3:35" x14ac:dyDescent="0.15">
      <c r="C160" s="217">
        <f t="shared" si="71"/>
        <v>13</v>
      </c>
      <c r="D160" s="218" t="str">
        <f>G$78</f>
        <v>-</v>
      </c>
      <c r="E160" s="46">
        <f t="shared" si="81"/>
        <v>13</v>
      </c>
      <c r="F160" s="10" t="str">
        <f t="shared" si="72"/>
        <v>ioi</v>
      </c>
      <c r="G160" s="42">
        <f t="shared" si="73"/>
        <v>0</v>
      </c>
      <c r="H160" s="43">
        <f>IF(AND($E$4=G160,$H$4=F160,$P$57&lt;=SUM(C160:E160),SUM(C160:E160)&lt;=$P$58),1+MAX(H$84:H159),0)</f>
        <v>0</v>
      </c>
      <c r="I160" s="43">
        <f t="shared" si="74"/>
        <v>0</v>
      </c>
      <c r="J160" s="219" t="str">
        <f t="shared" si="75"/>
        <v>-</v>
      </c>
      <c r="K160" s="218" t="str">
        <f>N$78</f>
        <v>-</v>
      </c>
      <c r="L160" s="46">
        <f t="shared" si="82"/>
        <v>13</v>
      </c>
      <c r="M160" s="10" t="str">
        <f t="shared" si="76"/>
        <v>ooi</v>
      </c>
      <c r="N160" s="42">
        <f t="shared" si="77"/>
        <v>0</v>
      </c>
      <c r="O160" s="43">
        <f>IF(AND($E$4=N160,$H$4=M160,$P$57&lt;=SUM(J160:L160),SUM(J160:L160)&lt;=$P$58),1+MAX(O$84:O159),0)</f>
        <v>0</v>
      </c>
      <c r="P160" s="43">
        <f t="shared" si="78"/>
        <v>0</v>
      </c>
      <c r="R160" s="10">
        <v>77</v>
      </c>
      <c r="S160" s="207" t="s">
        <v>137</v>
      </c>
      <c r="T160" s="8">
        <v>100</v>
      </c>
      <c r="U160" s="8">
        <v>170</v>
      </c>
      <c r="V160" s="8">
        <v>132</v>
      </c>
      <c r="W160" s="208">
        <f t="shared" si="79"/>
        <v>1480</v>
      </c>
      <c r="X160" s="13">
        <v>77</v>
      </c>
      <c r="Y160" s="183">
        <f t="shared" si="83"/>
        <v>39</v>
      </c>
      <c r="Z160" s="202">
        <v>0.78463700000000003</v>
      </c>
      <c r="AA160" s="31">
        <v>10000</v>
      </c>
      <c r="AB160" s="8">
        <v>14</v>
      </c>
      <c r="AC160" s="8">
        <f>SUM(AA160:AA$162)</f>
        <v>20000</v>
      </c>
      <c r="AD160" s="172">
        <f>SUM(AB160:AB$162)</f>
        <v>28</v>
      </c>
      <c r="AE160" s="13"/>
      <c r="AF160" s="13"/>
      <c r="AG160" s="13"/>
      <c r="AH160" s="178" t="s">
        <v>131</v>
      </c>
      <c r="AI160" s="172">
        <v>71</v>
      </c>
    </row>
    <row r="161" spans="3:35" x14ac:dyDescent="0.15">
      <c r="C161" s="217">
        <f t="shared" si="71"/>
        <v>13</v>
      </c>
      <c r="D161" s="218" t="str">
        <f>G$79</f>
        <v>-</v>
      </c>
      <c r="E161" s="46">
        <f t="shared" si="81"/>
        <v>13</v>
      </c>
      <c r="F161" s="10" t="str">
        <f t="shared" si="72"/>
        <v>ioi</v>
      </c>
      <c r="G161" s="42">
        <f t="shared" si="73"/>
        <v>0</v>
      </c>
      <c r="H161" s="43">
        <f>IF(AND($E$4=G161,$H$4=F161,$P$57&lt;=SUM(C161:E161),SUM(C161:E161)&lt;=$P$58),1+MAX(H$84:H160),0)</f>
        <v>0</v>
      </c>
      <c r="I161" s="43">
        <f t="shared" si="74"/>
        <v>0</v>
      </c>
      <c r="J161" s="219" t="str">
        <f t="shared" si="75"/>
        <v>-</v>
      </c>
      <c r="K161" s="218" t="str">
        <f>N$79</f>
        <v>-</v>
      </c>
      <c r="L161" s="46">
        <f t="shared" si="82"/>
        <v>13</v>
      </c>
      <c r="M161" s="10" t="str">
        <f t="shared" si="76"/>
        <v>ooi</v>
      </c>
      <c r="N161" s="42">
        <f t="shared" si="77"/>
        <v>0</v>
      </c>
      <c r="O161" s="43">
        <f>IF(AND($E$4=N161,$H$4=M161,$P$57&lt;=SUM(J161:L161),SUM(J161:L161)&lt;=$P$58),1+MAX(O$84:O160),0)</f>
        <v>0</v>
      </c>
      <c r="P161" s="43">
        <f t="shared" si="78"/>
        <v>0</v>
      </c>
      <c r="R161" s="10">
        <v>78</v>
      </c>
      <c r="S161" s="207" t="s">
        <v>147</v>
      </c>
      <c r="T161" s="8">
        <v>130</v>
      </c>
      <c r="U161" s="8">
        <v>207</v>
      </c>
      <c r="V161" s="8">
        <v>167</v>
      </c>
      <c r="W161" s="208">
        <f t="shared" si="79"/>
        <v>2220</v>
      </c>
      <c r="X161" s="13">
        <v>78</v>
      </c>
      <c r="Y161" s="184">
        <f t="shared" si="83"/>
        <v>39.5</v>
      </c>
      <c r="Z161" s="203">
        <v>0.7874736</v>
      </c>
      <c r="AA161" s="48">
        <f>AA160</f>
        <v>10000</v>
      </c>
      <c r="AB161" s="48">
        <v>14</v>
      </c>
      <c r="AC161" s="8">
        <f>SUM(AA161:AA$162)</f>
        <v>10000</v>
      </c>
      <c r="AD161" s="172">
        <f>SUM(AB161:AB$162)</f>
        <v>14</v>
      </c>
      <c r="AE161" s="13"/>
      <c r="AF161" s="13"/>
      <c r="AG161" s="13"/>
      <c r="AH161" s="178" t="s">
        <v>132</v>
      </c>
      <c r="AI161" s="172">
        <v>72</v>
      </c>
    </row>
    <row r="162" spans="3:35" x14ac:dyDescent="0.15">
      <c r="C162" s="217">
        <f t="shared" si="71"/>
        <v>13</v>
      </c>
      <c r="D162" s="218" t="str">
        <f>G$80</f>
        <v>-</v>
      </c>
      <c r="E162" s="46">
        <f t="shared" si="81"/>
        <v>13</v>
      </c>
      <c r="F162" s="10" t="str">
        <f t="shared" si="72"/>
        <v>ioi</v>
      </c>
      <c r="G162" s="42">
        <f t="shared" si="73"/>
        <v>0</v>
      </c>
      <c r="H162" s="43">
        <f>IF(AND($E$4=G162,$H$4=F162,$P$57&lt;=SUM(C162:E162),SUM(C162:E162)&lt;=$P$58),1+MAX(H$84:H161),0)</f>
        <v>0</v>
      </c>
      <c r="I162" s="43">
        <f t="shared" si="74"/>
        <v>0</v>
      </c>
      <c r="J162" s="219" t="str">
        <f t="shared" si="75"/>
        <v>-</v>
      </c>
      <c r="K162" s="218" t="str">
        <f>N$80</f>
        <v>-</v>
      </c>
      <c r="L162" s="46">
        <f t="shared" si="82"/>
        <v>13</v>
      </c>
      <c r="M162" s="10" t="str">
        <f t="shared" si="76"/>
        <v>ooi</v>
      </c>
      <c r="N162" s="42">
        <f t="shared" si="77"/>
        <v>0</v>
      </c>
      <c r="O162" s="43">
        <f>IF(AND($E$4=N162,$H$4=M162,$P$57&lt;=SUM(J162:L162),SUM(J162:L162)&lt;=$P$58),1+MAX(O$84:O161),0)</f>
        <v>0</v>
      </c>
      <c r="P162" s="43">
        <f t="shared" si="78"/>
        <v>0</v>
      </c>
      <c r="R162" s="10">
        <v>79</v>
      </c>
      <c r="S162" s="207" t="s">
        <v>148</v>
      </c>
      <c r="T162" s="8">
        <v>180</v>
      </c>
      <c r="U162" s="8">
        <v>109</v>
      </c>
      <c r="V162" s="8">
        <v>109</v>
      </c>
      <c r="W162" s="208">
        <f t="shared" si="79"/>
        <v>1187</v>
      </c>
      <c r="X162" s="13">
        <v>79</v>
      </c>
      <c r="Y162" s="184">
        <f t="shared" si="83"/>
        <v>40</v>
      </c>
      <c r="Z162" s="203">
        <v>0.7903</v>
      </c>
      <c r="AA162" s="48"/>
      <c r="AB162" s="8"/>
      <c r="AC162" s="8">
        <f>SUM(AA162:AA$162)</f>
        <v>0</v>
      </c>
      <c r="AD162" s="172">
        <f>SUM(AB162:AB$162)</f>
        <v>0</v>
      </c>
      <c r="AE162" s="13"/>
      <c r="AF162" s="13"/>
      <c r="AG162" s="13"/>
      <c r="AH162" s="178" t="s">
        <v>133</v>
      </c>
      <c r="AI162" s="172">
        <v>73</v>
      </c>
    </row>
    <row r="163" spans="3:35" x14ac:dyDescent="0.15">
      <c r="C163" s="217">
        <f t="shared" si="71"/>
        <v>13</v>
      </c>
      <c r="D163" s="218" t="str">
        <f>G$81</f>
        <v>-</v>
      </c>
      <c r="E163" s="46">
        <f t="shared" si="81"/>
        <v>13</v>
      </c>
      <c r="F163" s="10" t="str">
        <f t="shared" si="72"/>
        <v>ioi</v>
      </c>
      <c r="G163" s="42">
        <f t="shared" si="73"/>
        <v>0</v>
      </c>
      <c r="H163" s="43">
        <f>IF(AND($E$4=G163,$H$4=F163,$P$57&lt;=SUM(C163:E163),SUM(C163:E163)&lt;=$P$58),1+MAX(H$84:H162),0)</f>
        <v>0</v>
      </c>
      <c r="I163" s="43">
        <f t="shared" si="74"/>
        <v>0</v>
      </c>
      <c r="J163" s="219" t="str">
        <f t="shared" si="75"/>
        <v>-</v>
      </c>
      <c r="K163" s="218" t="str">
        <f>N$81</f>
        <v>-</v>
      </c>
      <c r="L163" s="46">
        <f t="shared" si="82"/>
        <v>13</v>
      </c>
      <c r="M163" s="10" t="str">
        <f t="shared" si="76"/>
        <v>ooi</v>
      </c>
      <c r="N163" s="42">
        <f t="shared" si="77"/>
        <v>0</v>
      </c>
      <c r="O163" s="43">
        <f>IF(AND($E$4=N163,$H$4=M163,$P$57&lt;=SUM(J163:L163),SUM(J163:L163)&lt;=$P$58),1+MAX(O$84:O162),0)</f>
        <v>0</v>
      </c>
      <c r="P163" s="43">
        <f t="shared" si="78"/>
        <v>0</v>
      </c>
      <c r="R163" s="10">
        <v>80</v>
      </c>
      <c r="S163" s="207" t="s">
        <v>149</v>
      </c>
      <c r="T163" s="8">
        <v>190</v>
      </c>
      <c r="U163" s="8">
        <v>177</v>
      </c>
      <c r="V163" s="8">
        <v>194</v>
      </c>
      <c r="W163" s="208">
        <f t="shared" si="79"/>
        <v>2446</v>
      </c>
      <c r="X163" s="13">
        <v>80</v>
      </c>
      <c r="Y163" s="185">
        <f t="shared" si="83"/>
        <v>40.5</v>
      </c>
      <c r="Z163" s="214">
        <v>0.79311640000000005</v>
      </c>
      <c r="AA163" s="215"/>
      <c r="AB163" s="215"/>
      <c r="AC163" s="26">
        <f>SUM(AA$162:AA163)</f>
        <v>0</v>
      </c>
      <c r="AD163" s="68">
        <f>SUM(AB$162:AB163)</f>
        <v>0</v>
      </c>
      <c r="AE163" s="13"/>
      <c r="AF163" s="13"/>
      <c r="AG163" s="13"/>
      <c r="AH163" s="178" t="s">
        <v>134</v>
      </c>
      <c r="AI163" s="172">
        <v>74</v>
      </c>
    </row>
    <row r="164" spans="3:35" x14ac:dyDescent="0.15">
      <c r="C164" s="217" t="str">
        <f t="shared" ref="C164:C179" si="86">F$71</f>
        <v>-</v>
      </c>
      <c r="D164" s="218">
        <f>G$66</f>
        <v>13</v>
      </c>
      <c r="E164" s="46">
        <f t="shared" si="81"/>
        <v>13</v>
      </c>
      <c r="F164" s="10" t="str">
        <f t="shared" si="72"/>
        <v>oii</v>
      </c>
      <c r="G164" s="42">
        <f t="shared" si="73"/>
        <v>0</v>
      </c>
      <c r="H164" s="43">
        <f>IF(AND($E$4=G164,$H$4=F164,$P$57&lt;=SUM(C164:E164),SUM(C164:E164)&lt;=$P$58),1+MAX(H$84:H163),0)</f>
        <v>0</v>
      </c>
      <c r="I164" s="43">
        <f t="shared" si="74"/>
        <v>0</v>
      </c>
      <c r="J164" s="219" t="str">
        <f t="shared" ref="J164:J179" si="87">M$71</f>
        <v>-</v>
      </c>
      <c r="K164" s="218">
        <f>N$66</f>
        <v>13</v>
      </c>
      <c r="L164" s="46">
        <f t="shared" si="82"/>
        <v>13</v>
      </c>
      <c r="M164" s="10" t="str">
        <f t="shared" si="76"/>
        <v>oii</v>
      </c>
      <c r="N164" s="42">
        <f t="shared" si="77"/>
        <v>0</v>
      </c>
      <c r="O164" s="43">
        <f>IF(AND($E$4=N164,$H$4=M164,$P$57&lt;=SUM(J164:L164),SUM(J164:L164)&lt;=$P$58),1+MAX(O$84:O163),0)</f>
        <v>0</v>
      </c>
      <c r="P164" s="43">
        <f t="shared" si="78"/>
        <v>0</v>
      </c>
      <c r="R164" s="10">
        <v>81</v>
      </c>
      <c r="S164" s="207" t="s">
        <v>151</v>
      </c>
      <c r="T164" s="8">
        <v>50</v>
      </c>
      <c r="U164" s="8">
        <v>165</v>
      </c>
      <c r="V164" s="8">
        <v>128</v>
      </c>
      <c r="W164" s="208">
        <f t="shared" si="79"/>
        <v>1068</v>
      </c>
      <c r="X164" s="13">
        <v>81</v>
      </c>
      <c r="Y164" s="220">
        <v>1</v>
      </c>
      <c r="AA164" s="47"/>
      <c r="AB164" s="13"/>
      <c r="AE164" s="13"/>
      <c r="AF164" s="13"/>
      <c r="AG164" s="13"/>
      <c r="AH164" s="178" t="s">
        <v>135</v>
      </c>
      <c r="AI164" s="172">
        <v>75</v>
      </c>
    </row>
    <row r="165" spans="3:35" x14ac:dyDescent="0.15">
      <c r="C165" s="217" t="str">
        <f t="shared" si="86"/>
        <v>-</v>
      </c>
      <c r="D165" s="218">
        <f>G$67</f>
        <v>14</v>
      </c>
      <c r="E165" s="46">
        <f t="shared" si="81"/>
        <v>13</v>
      </c>
      <c r="F165" s="10" t="str">
        <f t="shared" si="72"/>
        <v>oio</v>
      </c>
      <c r="G165" s="42">
        <f t="shared" si="73"/>
        <v>0</v>
      </c>
      <c r="H165" s="43">
        <f>IF(AND($E$4=G165,$H$4=F165,$P$57&lt;=SUM(C165:E165),SUM(C165:E165)&lt;=$P$58),1+MAX(H$84:H164),0)</f>
        <v>0</v>
      </c>
      <c r="I165" s="43">
        <f t="shared" si="74"/>
        <v>0</v>
      </c>
      <c r="J165" s="219" t="str">
        <f t="shared" si="87"/>
        <v>-</v>
      </c>
      <c r="K165" s="218" t="str">
        <f>N$67</f>
        <v>-</v>
      </c>
      <c r="L165" s="46">
        <f t="shared" si="82"/>
        <v>13</v>
      </c>
      <c r="M165" s="10" t="str">
        <f t="shared" si="76"/>
        <v>ooi</v>
      </c>
      <c r="N165" s="42">
        <f t="shared" si="77"/>
        <v>0</v>
      </c>
      <c r="O165" s="43">
        <f>IF(AND($E$4=N165,$H$4=M165,$P$57&lt;=SUM(J165:L165),SUM(J165:L165)&lt;=$P$58),1+MAX(O$84:O164),0)</f>
        <v>0</v>
      </c>
      <c r="P165" s="43">
        <f t="shared" si="78"/>
        <v>0</v>
      </c>
      <c r="R165" s="10">
        <v>82</v>
      </c>
      <c r="S165" s="207" t="s">
        <v>152</v>
      </c>
      <c r="T165" s="8">
        <v>100</v>
      </c>
      <c r="U165" s="8">
        <v>223</v>
      </c>
      <c r="V165" s="8">
        <v>182</v>
      </c>
      <c r="W165" s="208">
        <f t="shared" si="79"/>
        <v>2205</v>
      </c>
      <c r="X165" s="13">
        <v>82</v>
      </c>
      <c r="Y165" s="220">
        <v>2</v>
      </c>
      <c r="Z165" s="13"/>
      <c r="AA165" s="13"/>
      <c r="AB165" s="13"/>
      <c r="AD165" s="13"/>
      <c r="AE165" s="13"/>
      <c r="AF165" s="13"/>
      <c r="AG165" s="13"/>
      <c r="AH165" s="178" t="s">
        <v>136</v>
      </c>
      <c r="AI165" s="172">
        <v>76</v>
      </c>
    </row>
    <row r="166" spans="3:35" x14ac:dyDescent="0.15">
      <c r="C166" s="217" t="str">
        <f t="shared" si="86"/>
        <v>-</v>
      </c>
      <c r="D166" s="218" t="str">
        <f>G$68</f>
        <v>-</v>
      </c>
      <c r="E166" s="46">
        <f t="shared" si="81"/>
        <v>13</v>
      </c>
      <c r="F166" s="10" t="str">
        <f t="shared" si="72"/>
        <v>ooi</v>
      </c>
      <c r="G166" s="42">
        <f t="shared" si="73"/>
        <v>0</v>
      </c>
      <c r="H166" s="43">
        <f>IF(AND($E$4=G166,$H$4=F166,$P$57&lt;=SUM(C166:E166),SUM(C166:E166)&lt;=$P$58),1+MAX(H$84:H165),0)</f>
        <v>0</v>
      </c>
      <c r="I166" s="43">
        <f t="shared" si="74"/>
        <v>0</v>
      </c>
      <c r="J166" s="219" t="str">
        <f t="shared" si="87"/>
        <v>-</v>
      </c>
      <c r="K166" s="218" t="str">
        <f>N$68</f>
        <v>-</v>
      </c>
      <c r="L166" s="46">
        <f t="shared" si="82"/>
        <v>13</v>
      </c>
      <c r="M166" s="10" t="str">
        <f t="shared" si="76"/>
        <v>ooi</v>
      </c>
      <c r="N166" s="42">
        <f t="shared" si="77"/>
        <v>0</v>
      </c>
      <c r="O166" s="43">
        <f>IF(AND($E$4=N166,$H$4=M166,$P$57&lt;=SUM(J166:L166),SUM(J166:L166)&lt;=$P$58),1+MAX(O$84:O165),0)</f>
        <v>0</v>
      </c>
      <c r="P166" s="43">
        <f t="shared" si="78"/>
        <v>0</v>
      </c>
      <c r="R166" s="10">
        <v>83</v>
      </c>
      <c r="S166" s="207" t="s">
        <v>155</v>
      </c>
      <c r="T166" s="8">
        <v>104</v>
      </c>
      <c r="U166" s="8">
        <v>124</v>
      </c>
      <c r="V166" s="8">
        <v>118</v>
      </c>
      <c r="W166" s="208">
        <f t="shared" si="79"/>
        <v>1076</v>
      </c>
      <c r="X166" s="13">
        <v>83</v>
      </c>
      <c r="Y166" s="221">
        <v>3</v>
      </c>
      <c r="Z166" s="13"/>
      <c r="AA166" s="13"/>
      <c r="AB166" s="13"/>
      <c r="AC166" s="13"/>
      <c r="AD166" s="13"/>
      <c r="AE166" s="13"/>
      <c r="AF166" s="13"/>
      <c r="AG166" s="13"/>
      <c r="AH166" s="178" t="s">
        <v>137</v>
      </c>
      <c r="AI166" s="172">
        <v>77</v>
      </c>
    </row>
    <row r="167" spans="3:35" x14ac:dyDescent="0.15">
      <c r="C167" s="217" t="str">
        <f t="shared" si="86"/>
        <v>-</v>
      </c>
      <c r="D167" s="218" t="str">
        <f>G$69</f>
        <v>-</v>
      </c>
      <c r="E167" s="46">
        <f t="shared" si="81"/>
        <v>13</v>
      </c>
      <c r="F167" s="10" t="str">
        <f t="shared" si="72"/>
        <v>ooi</v>
      </c>
      <c r="G167" s="42">
        <f t="shared" si="73"/>
        <v>0</v>
      </c>
      <c r="H167" s="43">
        <f>IF(AND($E$4=G167,$H$4=F167,$P$57&lt;=SUM(C167:E167),SUM(C167:E167)&lt;=$P$58),1+MAX(H$84:H166),0)</f>
        <v>0</v>
      </c>
      <c r="I167" s="43">
        <f t="shared" si="74"/>
        <v>0</v>
      </c>
      <c r="J167" s="219" t="str">
        <f t="shared" si="87"/>
        <v>-</v>
      </c>
      <c r="K167" s="218" t="str">
        <f>N$69</f>
        <v>-</v>
      </c>
      <c r="L167" s="46">
        <f t="shared" si="82"/>
        <v>13</v>
      </c>
      <c r="M167" s="10" t="str">
        <f t="shared" si="76"/>
        <v>ooi</v>
      </c>
      <c r="N167" s="42">
        <f t="shared" si="77"/>
        <v>0</v>
      </c>
      <c r="O167" s="43">
        <f>IF(AND($E$4=N167,$H$4=M167,$P$57&lt;=SUM(J167:L167),SUM(J167:L167)&lt;=$P$58),1+MAX(O$84:O166),0)</f>
        <v>0</v>
      </c>
      <c r="P167" s="43">
        <f t="shared" si="78"/>
        <v>0</v>
      </c>
      <c r="R167" s="10">
        <v>84</v>
      </c>
      <c r="S167" s="207" t="s">
        <v>156</v>
      </c>
      <c r="T167" s="8">
        <v>70</v>
      </c>
      <c r="U167" s="8">
        <v>158</v>
      </c>
      <c r="V167" s="8">
        <v>88</v>
      </c>
      <c r="W167" s="208">
        <f t="shared" si="79"/>
        <v>996</v>
      </c>
      <c r="X167" s="13">
        <v>84</v>
      </c>
      <c r="Y167" s="221">
        <v>4</v>
      </c>
      <c r="AA167" s="13"/>
      <c r="AB167" s="13"/>
      <c r="AC167" s="13"/>
      <c r="AD167" s="13"/>
      <c r="AE167" s="13"/>
      <c r="AF167" s="13"/>
      <c r="AG167" s="13"/>
      <c r="AH167" s="178" t="s">
        <v>147</v>
      </c>
      <c r="AI167" s="172">
        <v>78</v>
      </c>
    </row>
    <row r="168" spans="3:35" x14ac:dyDescent="0.15">
      <c r="C168" s="217" t="str">
        <f t="shared" si="86"/>
        <v>-</v>
      </c>
      <c r="D168" s="218" t="str">
        <f>G$70</f>
        <v>-</v>
      </c>
      <c r="E168" s="46">
        <f t="shared" si="81"/>
        <v>13</v>
      </c>
      <c r="F168" s="10" t="str">
        <f t="shared" si="72"/>
        <v>ooi</v>
      </c>
      <c r="G168" s="42">
        <f t="shared" si="73"/>
        <v>0</v>
      </c>
      <c r="H168" s="43">
        <f>IF(AND($E$4=G168,$H$4=F168,$P$57&lt;=SUM(C168:E168),SUM(C168:E168)&lt;=$P$58),1+MAX(H$84:H167),0)</f>
        <v>0</v>
      </c>
      <c r="I168" s="43">
        <f t="shared" si="74"/>
        <v>0</v>
      </c>
      <c r="J168" s="219" t="str">
        <f t="shared" si="87"/>
        <v>-</v>
      </c>
      <c r="K168" s="218" t="str">
        <f>N$70</f>
        <v>-</v>
      </c>
      <c r="L168" s="46">
        <f t="shared" si="82"/>
        <v>13</v>
      </c>
      <c r="M168" s="10" t="str">
        <f t="shared" si="76"/>
        <v>ooi</v>
      </c>
      <c r="N168" s="42">
        <f t="shared" si="77"/>
        <v>0</v>
      </c>
      <c r="O168" s="43">
        <f>IF(AND($E$4=N168,$H$4=M168,$P$57&lt;=SUM(J168:L168),SUM(J168:L168)&lt;=$P$58),1+MAX(O$84:O167),0)</f>
        <v>0</v>
      </c>
      <c r="P168" s="43">
        <f t="shared" si="78"/>
        <v>0</v>
      </c>
      <c r="R168" s="10">
        <v>85</v>
      </c>
      <c r="S168" s="207" t="s">
        <v>157</v>
      </c>
      <c r="T168" s="8">
        <v>120</v>
      </c>
      <c r="U168" s="8">
        <v>218</v>
      </c>
      <c r="V168" s="8">
        <v>145</v>
      </c>
      <c r="W168" s="208">
        <f t="shared" si="79"/>
        <v>2108</v>
      </c>
      <c r="X168" s="13">
        <v>85</v>
      </c>
      <c r="Y168" s="222">
        <v>5</v>
      </c>
      <c r="Z168" s="13"/>
      <c r="AA168" s="13"/>
      <c r="AB168" s="13"/>
      <c r="AC168" s="13"/>
      <c r="AD168" s="13"/>
      <c r="AE168" s="13"/>
      <c r="AF168" s="13"/>
      <c r="AG168" s="13"/>
      <c r="AH168" s="180" t="s">
        <v>148</v>
      </c>
      <c r="AI168" s="172">
        <v>79</v>
      </c>
    </row>
    <row r="169" spans="3:35" x14ac:dyDescent="0.15">
      <c r="C169" s="217" t="str">
        <f t="shared" si="86"/>
        <v>-</v>
      </c>
      <c r="D169" s="218" t="str">
        <f>G$71</f>
        <v>-</v>
      </c>
      <c r="E169" s="46">
        <f t="shared" si="81"/>
        <v>13</v>
      </c>
      <c r="F169" s="10" t="str">
        <f t="shared" si="72"/>
        <v>ooi</v>
      </c>
      <c r="G169" s="42">
        <f t="shared" si="73"/>
        <v>0</v>
      </c>
      <c r="H169" s="43">
        <f>IF(AND($E$4=G169,$H$4=F169,$P$57&lt;=SUM(C169:E169),SUM(C169:E169)&lt;=$P$58),1+MAX(H$84:H168),0)</f>
        <v>0</v>
      </c>
      <c r="I169" s="43">
        <f t="shared" si="74"/>
        <v>0</v>
      </c>
      <c r="J169" s="219" t="str">
        <f t="shared" si="87"/>
        <v>-</v>
      </c>
      <c r="K169" s="218" t="str">
        <f>N$71</f>
        <v>-</v>
      </c>
      <c r="L169" s="46">
        <f t="shared" si="82"/>
        <v>13</v>
      </c>
      <c r="M169" s="10" t="str">
        <f t="shared" si="76"/>
        <v>ooi</v>
      </c>
      <c r="N169" s="42">
        <f t="shared" si="77"/>
        <v>0</v>
      </c>
      <c r="O169" s="43">
        <f>IF(AND($E$4=N169,$H$4=M169,$P$57&lt;=SUM(J169:L169),SUM(J169:L169)&lt;=$P$58),1+MAX(O$84:O168),0)</f>
        <v>0</v>
      </c>
      <c r="P169" s="43">
        <f t="shared" si="78"/>
        <v>0</v>
      </c>
      <c r="R169" s="10">
        <v>86</v>
      </c>
      <c r="S169" s="207" t="s">
        <v>159</v>
      </c>
      <c r="T169" s="8">
        <v>130</v>
      </c>
      <c r="U169" s="8">
        <v>85</v>
      </c>
      <c r="V169" s="8">
        <v>128</v>
      </c>
      <c r="W169" s="208">
        <f t="shared" si="79"/>
        <v>886</v>
      </c>
      <c r="X169" s="13">
        <v>86</v>
      </c>
      <c r="Y169" s="222">
        <v>6</v>
      </c>
      <c r="AA169" s="13"/>
      <c r="AB169" s="13"/>
      <c r="AC169" s="13"/>
      <c r="AD169" s="13"/>
      <c r="AE169" s="13"/>
      <c r="AF169" s="13"/>
      <c r="AG169" s="13"/>
      <c r="AH169" s="180" t="s">
        <v>149</v>
      </c>
      <c r="AI169" s="172">
        <v>80</v>
      </c>
    </row>
    <row r="170" spans="3:35" x14ac:dyDescent="0.15">
      <c r="C170" s="217" t="str">
        <f t="shared" si="86"/>
        <v>-</v>
      </c>
      <c r="D170" s="218" t="str">
        <f>G$72</f>
        <v>-</v>
      </c>
      <c r="E170" s="46">
        <f t="shared" si="81"/>
        <v>13</v>
      </c>
      <c r="F170" s="10" t="str">
        <f t="shared" si="72"/>
        <v>ooi</v>
      </c>
      <c r="G170" s="42">
        <f t="shared" si="73"/>
        <v>0</v>
      </c>
      <c r="H170" s="43">
        <f>IF(AND($E$4=G170,$H$4=F170,$P$57&lt;=SUM(C170:E170),SUM(C170:E170)&lt;=$P$58),1+MAX(H$84:H169),0)</f>
        <v>0</v>
      </c>
      <c r="I170" s="43">
        <f t="shared" si="74"/>
        <v>0</v>
      </c>
      <c r="J170" s="219" t="str">
        <f t="shared" si="87"/>
        <v>-</v>
      </c>
      <c r="K170" s="218" t="str">
        <f>N$72</f>
        <v>-</v>
      </c>
      <c r="L170" s="46">
        <f t="shared" si="82"/>
        <v>13</v>
      </c>
      <c r="M170" s="10" t="str">
        <f t="shared" si="76"/>
        <v>ooi</v>
      </c>
      <c r="N170" s="42">
        <f t="shared" si="77"/>
        <v>0</v>
      </c>
      <c r="O170" s="43">
        <f>IF(AND($E$4=N170,$H$4=M170,$P$57&lt;=SUM(J170:L170),SUM(J170:L170)&lt;=$P$58),1+MAX(O$84:O169),0)</f>
        <v>0</v>
      </c>
      <c r="P170" s="43">
        <f t="shared" si="78"/>
        <v>0</v>
      </c>
      <c r="R170" s="10">
        <v>87</v>
      </c>
      <c r="S170" s="207" t="s">
        <v>160</v>
      </c>
      <c r="T170" s="8">
        <v>180</v>
      </c>
      <c r="U170" s="8">
        <v>139</v>
      </c>
      <c r="V170" s="8">
        <v>184</v>
      </c>
      <c r="W170" s="208">
        <f t="shared" si="79"/>
        <v>1867</v>
      </c>
      <c r="X170" s="13">
        <v>87</v>
      </c>
      <c r="Y170" s="223">
        <v>7</v>
      </c>
      <c r="Z170" s="13"/>
      <c r="AA170" s="13"/>
      <c r="AB170" s="13"/>
      <c r="AC170" s="13"/>
      <c r="AD170" s="13"/>
      <c r="AE170" s="13"/>
      <c r="AF170" s="13"/>
      <c r="AG170" s="13"/>
      <c r="AH170" s="180" t="s">
        <v>150</v>
      </c>
      <c r="AI170" s="172">
        <v>199</v>
      </c>
    </row>
    <row r="171" spans="3:35" x14ac:dyDescent="0.15">
      <c r="C171" s="217" t="str">
        <f t="shared" si="86"/>
        <v>-</v>
      </c>
      <c r="D171" s="218" t="str">
        <f>G$73</f>
        <v>-</v>
      </c>
      <c r="E171" s="46">
        <f t="shared" si="81"/>
        <v>13</v>
      </c>
      <c r="F171" s="10" t="str">
        <f t="shared" si="72"/>
        <v>ooi</v>
      </c>
      <c r="G171" s="42">
        <f t="shared" si="73"/>
        <v>0</v>
      </c>
      <c r="H171" s="43">
        <f>IF(AND($E$4=G171,$H$4=F171,$P$57&lt;=SUM(C171:E171),SUM(C171:E171)&lt;=$P$58),1+MAX(H$84:H170),0)</f>
        <v>0</v>
      </c>
      <c r="I171" s="43">
        <f t="shared" si="74"/>
        <v>0</v>
      </c>
      <c r="J171" s="219" t="str">
        <f t="shared" si="87"/>
        <v>-</v>
      </c>
      <c r="K171" s="218" t="str">
        <f>N$73</f>
        <v>-</v>
      </c>
      <c r="L171" s="46">
        <f t="shared" si="82"/>
        <v>13</v>
      </c>
      <c r="M171" s="10" t="str">
        <f t="shared" si="76"/>
        <v>ooi</v>
      </c>
      <c r="N171" s="42">
        <f t="shared" si="77"/>
        <v>0</v>
      </c>
      <c r="O171" s="43">
        <f>IF(AND($E$4=N171,$H$4=M171,$P$57&lt;=SUM(J171:L171),SUM(J171:L171)&lt;=$P$58),1+MAX(O$84:O170),0)</f>
        <v>0</v>
      </c>
      <c r="P171" s="43">
        <f t="shared" si="78"/>
        <v>0</v>
      </c>
      <c r="R171" s="10">
        <v>88</v>
      </c>
      <c r="S171" s="207" t="s">
        <v>242</v>
      </c>
      <c r="T171" s="8">
        <v>160</v>
      </c>
      <c r="U171" s="8">
        <v>135</v>
      </c>
      <c r="V171" s="8">
        <v>90</v>
      </c>
      <c r="W171" s="208">
        <f t="shared" si="79"/>
        <v>1251</v>
      </c>
      <c r="X171" s="13">
        <v>88</v>
      </c>
      <c r="Y171" s="223">
        <v>8</v>
      </c>
      <c r="AA171" s="13"/>
      <c r="AB171" s="13"/>
      <c r="AC171" s="13"/>
      <c r="AD171" s="13"/>
      <c r="AE171" s="13"/>
      <c r="AF171" s="13"/>
      <c r="AG171" s="13"/>
      <c r="AH171" s="178" t="s">
        <v>151</v>
      </c>
      <c r="AI171" s="172">
        <v>81</v>
      </c>
    </row>
    <row r="172" spans="3:35" x14ac:dyDescent="0.15">
      <c r="C172" s="217" t="str">
        <f t="shared" si="86"/>
        <v>-</v>
      </c>
      <c r="D172" s="218" t="str">
        <f>G$74</f>
        <v>-</v>
      </c>
      <c r="E172" s="46">
        <f t="shared" si="81"/>
        <v>13</v>
      </c>
      <c r="F172" s="10" t="str">
        <f t="shared" si="72"/>
        <v>ooi</v>
      </c>
      <c r="G172" s="42">
        <f t="shared" si="73"/>
        <v>0</v>
      </c>
      <c r="H172" s="43">
        <f>IF(AND($E$4=G172,$H$4=F172,$P$57&lt;=SUM(C172:E172),SUM(C172:E172)&lt;=$P$58),1+MAX(H$84:H171),0)</f>
        <v>0</v>
      </c>
      <c r="I172" s="43">
        <f t="shared" si="74"/>
        <v>0</v>
      </c>
      <c r="J172" s="219" t="str">
        <f t="shared" si="87"/>
        <v>-</v>
      </c>
      <c r="K172" s="218" t="str">
        <f>N$74</f>
        <v>-</v>
      </c>
      <c r="L172" s="46">
        <f t="shared" si="82"/>
        <v>13</v>
      </c>
      <c r="M172" s="10" t="str">
        <f t="shared" si="76"/>
        <v>ooi</v>
      </c>
      <c r="N172" s="42">
        <f t="shared" si="77"/>
        <v>0</v>
      </c>
      <c r="O172" s="43">
        <f>IF(AND($E$4=N172,$H$4=M172,$P$57&lt;=SUM(J172:L172),SUM(J172:L172)&lt;=$P$58),1+MAX(O$84:O171),0)</f>
        <v>0</v>
      </c>
      <c r="P172" s="43">
        <f t="shared" si="78"/>
        <v>0</v>
      </c>
      <c r="R172" s="10">
        <v>89</v>
      </c>
      <c r="S172" s="207" t="s">
        <v>244</v>
      </c>
      <c r="T172" s="8">
        <v>210</v>
      </c>
      <c r="U172" s="8">
        <v>190</v>
      </c>
      <c r="V172" s="8">
        <v>184</v>
      </c>
      <c r="W172" s="208">
        <f t="shared" si="79"/>
        <v>2670</v>
      </c>
      <c r="X172" s="13">
        <v>89</v>
      </c>
      <c r="Y172" s="224">
        <v>9</v>
      </c>
      <c r="Z172" s="13"/>
      <c r="AA172" s="13"/>
      <c r="AB172" s="13"/>
      <c r="AC172" s="13"/>
      <c r="AD172" s="13"/>
      <c r="AE172" s="13"/>
      <c r="AF172" s="13"/>
      <c r="AG172" s="13"/>
      <c r="AH172" s="178" t="s">
        <v>152</v>
      </c>
      <c r="AI172" s="172">
        <v>82</v>
      </c>
    </row>
    <row r="173" spans="3:35" x14ac:dyDescent="0.15">
      <c r="C173" s="217" t="str">
        <f t="shared" si="86"/>
        <v>-</v>
      </c>
      <c r="D173" s="218" t="str">
        <f>G$75</f>
        <v>-</v>
      </c>
      <c r="E173" s="46">
        <f t="shared" si="81"/>
        <v>13</v>
      </c>
      <c r="F173" s="10" t="str">
        <f t="shared" si="72"/>
        <v>ooi</v>
      </c>
      <c r="G173" s="42">
        <f t="shared" si="73"/>
        <v>0</v>
      </c>
      <c r="H173" s="43">
        <f>IF(AND($E$4=G173,$H$4=F173,$P$57&lt;=SUM(C173:E173),SUM(C173:E173)&lt;=$P$58),1+MAX(H$84:H172),0)</f>
        <v>0</v>
      </c>
      <c r="I173" s="43">
        <f t="shared" si="74"/>
        <v>0</v>
      </c>
      <c r="J173" s="219" t="str">
        <f t="shared" si="87"/>
        <v>-</v>
      </c>
      <c r="K173" s="218" t="str">
        <f>N$75</f>
        <v>-</v>
      </c>
      <c r="L173" s="46">
        <f t="shared" si="82"/>
        <v>13</v>
      </c>
      <c r="M173" s="10" t="str">
        <f t="shared" si="76"/>
        <v>ooi</v>
      </c>
      <c r="N173" s="42">
        <f t="shared" si="77"/>
        <v>0</v>
      </c>
      <c r="O173" s="43">
        <f>IF(AND($E$4=N173,$H$4=M173,$P$57&lt;=SUM(J173:L173),SUM(J173:L173)&lt;=$P$58),1+MAX(O$84:O172),0)</f>
        <v>0</v>
      </c>
      <c r="P173" s="43">
        <f t="shared" si="78"/>
        <v>0</v>
      </c>
      <c r="R173" s="10">
        <v>90</v>
      </c>
      <c r="S173" s="207" t="s">
        <v>163</v>
      </c>
      <c r="T173" s="8">
        <v>60</v>
      </c>
      <c r="U173" s="8">
        <v>116</v>
      </c>
      <c r="V173" s="8">
        <v>168</v>
      </c>
      <c r="W173" s="208">
        <f t="shared" si="79"/>
        <v>944</v>
      </c>
      <c r="X173" s="13">
        <v>90</v>
      </c>
      <c r="Y173" s="224">
        <v>10</v>
      </c>
      <c r="AA173" s="13"/>
      <c r="AB173" s="13"/>
      <c r="AC173" s="13"/>
      <c r="AD173" s="13"/>
      <c r="AE173" s="13"/>
      <c r="AF173" s="13"/>
      <c r="AG173" s="13"/>
      <c r="AH173" s="180" t="s">
        <v>153</v>
      </c>
      <c r="AI173" s="172">
        <v>462</v>
      </c>
    </row>
    <row r="174" spans="3:35" x14ac:dyDescent="0.15">
      <c r="C174" s="217" t="str">
        <f t="shared" si="86"/>
        <v>-</v>
      </c>
      <c r="D174" s="218" t="str">
        <f>G$76</f>
        <v>-</v>
      </c>
      <c r="E174" s="46">
        <f t="shared" si="81"/>
        <v>13</v>
      </c>
      <c r="F174" s="10" t="str">
        <f t="shared" si="72"/>
        <v>ooi</v>
      </c>
      <c r="G174" s="42">
        <f t="shared" si="73"/>
        <v>0</v>
      </c>
      <c r="H174" s="43">
        <f>IF(AND($E$4=G174,$H$4=F174,$P$57&lt;=SUM(C174:E174),SUM(C174:E174)&lt;=$P$58),1+MAX(H$84:H173),0)</f>
        <v>0</v>
      </c>
      <c r="I174" s="43">
        <f t="shared" si="74"/>
        <v>0</v>
      </c>
      <c r="J174" s="219" t="str">
        <f t="shared" si="87"/>
        <v>-</v>
      </c>
      <c r="K174" s="218" t="str">
        <f>N$76</f>
        <v>-</v>
      </c>
      <c r="L174" s="46">
        <f t="shared" si="82"/>
        <v>13</v>
      </c>
      <c r="M174" s="10" t="str">
        <f t="shared" si="76"/>
        <v>ooi</v>
      </c>
      <c r="N174" s="42">
        <f t="shared" si="77"/>
        <v>0</v>
      </c>
      <c r="O174" s="43">
        <f>IF(AND($E$4=N174,$H$4=M174,$P$57&lt;=SUM(J174:L174),SUM(J174:L174)&lt;=$P$58),1+MAX(O$84:O173),0)</f>
        <v>0</v>
      </c>
      <c r="P174" s="43">
        <f t="shared" si="78"/>
        <v>0</v>
      </c>
      <c r="R174" s="10">
        <v>91</v>
      </c>
      <c r="S174" s="207" t="s">
        <v>164</v>
      </c>
      <c r="T174" s="8">
        <v>100</v>
      </c>
      <c r="U174" s="8">
        <v>186</v>
      </c>
      <c r="V174" s="8">
        <v>323</v>
      </c>
      <c r="W174" s="208">
        <f t="shared" si="79"/>
        <v>2439</v>
      </c>
      <c r="X174" s="13">
        <v>91</v>
      </c>
      <c r="Y174" s="235">
        <v>11</v>
      </c>
      <c r="Z174" s="13"/>
      <c r="AA174" s="13"/>
      <c r="AB174" s="13"/>
      <c r="AC174" s="13"/>
      <c r="AD174" s="13"/>
      <c r="AE174" s="13"/>
      <c r="AF174" s="13"/>
      <c r="AG174" s="13"/>
      <c r="AH174" s="178" t="s">
        <v>155</v>
      </c>
      <c r="AI174" s="172">
        <v>83</v>
      </c>
    </row>
    <row r="175" spans="3:35" x14ac:dyDescent="0.15">
      <c r="C175" s="217" t="str">
        <f t="shared" si="86"/>
        <v>-</v>
      </c>
      <c r="D175" s="218" t="str">
        <f>G$77</f>
        <v>-</v>
      </c>
      <c r="E175" s="46">
        <f t="shared" si="81"/>
        <v>13</v>
      </c>
      <c r="F175" s="10" t="str">
        <f t="shared" si="72"/>
        <v>ooi</v>
      </c>
      <c r="G175" s="42">
        <f t="shared" si="73"/>
        <v>0</v>
      </c>
      <c r="H175" s="43">
        <f>IF(AND($E$4=G175,$H$4=F175,$P$57&lt;=SUM(C175:E175),SUM(C175:E175)&lt;=$P$58),1+MAX(H$84:H174),0)</f>
        <v>0</v>
      </c>
      <c r="I175" s="43">
        <f t="shared" si="74"/>
        <v>0</v>
      </c>
      <c r="J175" s="219" t="str">
        <f t="shared" si="87"/>
        <v>-</v>
      </c>
      <c r="K175" s="218" t="str">
        <f>N$77</f>
        <v>-</v>
      </c>
      <c r="L175" s="46">
        <f t="shared" si="82"/>
        <v>13</v>
      </c>
      <c r="M175" s="10" t="str">
        <f t="shared" si="76"/>
        <v>ooi</v>
      </c>
      <c r="N175" s="42">
        <f t="shared" si="77"/>
        <v>0</v>
      </c>
      <c r="O175" s="43">
        <f>IF(AND($E$4=N175,$H$4=M175,$P$57&lt;=SUM(J175:L175),SUM(J175:L175)&lt;=$P$58),1+MAX(O$84:O174),0)</f>
        <v>0</v>
      </c>
      <c r="P175" s="43">
        <f t="shared" si="78"/>
        <v>0</v>
      </c>
      <c r="R175" s="10">
        <v>92</v>
      </c>
      <c r="S175" s="207" t="s">
        <v>165</v>
      </c>
      <c r="T175" s="8">
        <v>60</v>
      </c>
      <c r="U175" s="8">
        <v>186</v>
      </c>
      <c r="V175" s="8">
        <v>70</v>
      </c>
      <c r="W175" s="208">
        <f t="shared" si="79"/>
        <v>988</v>
      </c>
      <c r="X175" s="13">
        <v>92</v>
      </c>
      <c r="Y175" s="235">
        <v>12</v>
      </c>
      <c r="AA175" s="13"/>
      <c r="AB175" s="13"/>
      <c r="AC175" s="13"/>
      <c r="AD175" s="13"/>
      <c r="AE175" s="13"/>
      <c r="AF175" s="13"/>
      <c r="AG175" s="13"/>
      <c r="AH175" s="178" t="s">
        <v>156</v>
      </c>
      <c r="AI175" s="172">
        <v>84</v>
      </c>
    </row>
    <row r="176" spans="3:35" x14ac:dyDescent="0.15">
      <c r="C176" s="217" t="str">
        <f t="shared" si="86"/>
        <v>-</v>
      </c>
      <c r="D176" s="218" t="str">
        <f>G$78</f>
        <v>-</v>
      </c>
      <c r="E176" s="46">
        <f t="shared" si="81"/>
        <v>13</v>
      </c>
      <c r="F176" s="10" t="str">
        <f t="shared" si="72"/>
        <v>ooi</v>
      </c>
      <c r="G176" s="42">
        <f t="shared" si="73"/>
        <v>0</v>
      </c>
      <c r="H176" s="43">
        <f>IF(AND($E$4=G176,$H$4=F176,$P$57&lt;=SUM(C176:E176),SUM(C176:E176)&lt;=$P$58),1+MAX(H$84:H175),0)</f>
        <v>0</v>
      </c>
      <c r="I176" s="43">
        <f t="shared" si="74"/>
        <v>0</v>
      </c>
      <c r="J176" s="219" t="str">
        <f t="shared" si="87"/>
        <v>-</v>
      </c>
      <c r="K176" s="218" t="str">
        <f>N$78</f>
        <v>-</v>
      </c>
      <c r="L176" s="46">
        <f t="shared" si="82"/>
        <v>13</v>
      </c>
      <c r="M176" s="10" t="str">
        <f t="shared" si="76"/>
        <v>ooi</v>
      </c>
      <c r="N176" s="42">
        <f t="shared" si="77"/>
        <v>0</v>
      </c>
      <c r="O176" s="43">
        <f>IF(AND($E$4=N176,$H$4=M176,$P$57&lt;=SUM(J176:L176),SUM(J176:L176)&lt;=$P$58),1+MAX(O$84:O175),0)</f>
        <v>0</v>
      </c>
      <c r="P176" s="43">
        <f t="shared" si="78"/>
        <v>0</v>
      </c>
      <c r="R176" s="10">
        <v>93</v>
      </c>
      <c r="S176" s="207" t="s">
        <v>166</v>
      </c>
      <c r="T176" s="8">
        <v>90</v>
      </c>
      <c r="U176" s="8">
        <v>223</v>
      </c>
      <c r="V176" s="8">
        <v>112</v>
      </c>
      <c r="W176" s="208">
        <f t="shared" si="79"/>
        <v>1692</v>
      </c>
      <c r="X176" s="13">
        <v>93</v>
      </c>
      <c r="Y176" s="236">
        <v>13</v>
      </c>
      <c r="Z176" s="13"/>
      <c r="AA176" s="13"/>
      <c r="AB176" s="13"/>
      <c r="AC176" s="13"/>
      <c r="AD176" s="13"/>
      <c r="AE176" s="13"/>
      <c r="AF176" s="13"/>
      <c r="AG176" s="13"/>
      <c r="AH176" s="178" t="s">
        <v>157</v>
      </c>
      <c r="AI176" s="172">
        <v>85</v>
      </c>
    </row>
    <row r="177" spans="3:35" x14ac:dyDescent="0.15">
      <c r="C177" s="217" t="str">
        <f t="shared" si="86"/>
        <v>-</v>
      </c>
      <c r="D177" s="218" t="str">
        <f>G$79</f>
        <v>-</v>
      </c>
      <c r="E177" s="46">
        <f t="shared" si="81"/>
        <v>13</v>
      </c>
      <c r="F177" s="10" t="str">
        <f t="shared" si="72"/>
        <v>ooi</v>
      </c>
      <c r="G177" s="42">
        <f t="shared" si="73"/>
        <v>0</v>
      </c>
      <c r="H177" s="43">
        <f>IF(AND($E$4=G177,$H$4=F177,$P$57&lt;=SUM(C177:E177),SUM(C177:E177)&lt;=$P$58),1+MAX(H$84:H176),0)</f>
        <v>0</v>
      </c>
      <c r="I177" s="43">
        <f t="shared" si="74"/>
        <v>0</v>
      </c>
      <c r="J177" s="219" t="str">
        <f t="shared" si="87"/>
        <v>-</v>
      </c>
      <c r="K177" s="218" t="str">
        <f>N$79</f>
        <v>-</v>
      </c>
      <c r="L177" s="46">
        <f t="shared" si="82"/>
        <v>13</v>
      </c>
      <c r="M177" s="10" t="str">
        <f t="shared" si="76"/>
        <v>ooi</v>
      </c>
      <c r="N177" s="42">
        <f t="shared" si="77"/>
        <v>0</v>
      </c>
      <c r="O177" s="43">
        <f>IF(AND($E$4=N177,$H$4=M177,$P$57&lt;=SUM(J177:L177),SUM(J177:L177)&lt;=$P$58),1+MAX(O$84:O176),0)</f>
        <v>0</v>
      </c>
      <c r="P177" s="43">
        <f t="shared" si="78"/>
        <v>0</v>
      </c>
      <c r="R177" s="10">
        <v>94</v>
      </c>
      <c r="S177" s="207" t="s">
        <v>167</v>
      </c>
      <c r="T177" s="8">
        <v>120</v>
      </c>
      <c r="U177" s="8">
        <v>261</v>
      </c>
      <c r="V177" s="8">
        <v>156</v>
      </c>
      <c r="W177" s="208">
        <f t="shared" si="79"/>
        <v>2581</v>
      </c>
      <c r="X177" s="13">
        <v>94</v>
      </c>
      <c r="Y177" s="236">
        <v>14</v>
      </c>
      <c r="AA177" s="13"/>
      <c r="AB177" s="13"/>
      <c r="AC177" s="13"/>
      <c r="AD177" s="13"/>
      <c r="AE177" s="13"/>
      <c r="AF177" s="13"/>
      <c r="AG177" s="13"/>
      <c r="AH177" s="178" t="s">
        <v>159</v>
      </c>
      <c r="AI177" s="172">
        <v>86</v>
      </c>
    </row>
    <row r="178" spans="3:35" x14ac:dyDescent="0.15">
      <c r="C178" s="217" t="str">
        <f t="shared" si="86"/>
        <v>-</v>
      </c>
      <c r="D178" s="218" t="str">
        <f>G$80</f>
        <v>-</v>
      </c>
      <c r="E178" s="46">
        <f t="shared" si="81"/>
        <v>13</v>
      </c>
      <c r="F178" s="10" t="str">
        <f t="shared" si="72"/>
        <v>ooi</v>
      </c>
      <c r="G178" s="42">
        <f t="shared" si="73"/>
        <v>0</v>
      </c>
      <c r="H178" s="43">
        <f>IF(AND($E$4=G178,$H$4=F178,$P$57&lt;=SUM(C178:E178),SUM(C178:E178)&lt;=$P$58),1+MAX(H$84:H177),0)</f>
        <v>0</v>
      </c>
      <c r="I178" s="43">
        <f t="shared" si="74"/>
        <v>0</v>
      </c>
      <c r="J178" s="219" t="str">
        <f t="shared" si="87"/>
        <v>-</v>
      </c>
      <c r="K178" s="218" t="str">
        <f>N$80</f>
        <v>-</v>
      </c>
      <c r="L178" s="46">
        <f t="shared" si="82"/>
        <v>13</v>
      </c>
      <c r="M178" s="10" t="str">
        <f t="shared" si="76"/>
        <v>ooi</v>
      </c>
      <c r="N178" s="42">
        <f t="shared" si="77"/>
        <v>0</v>
      </c>
      <c r="O178" s="43">
        <f>IF(AND($E$4=N178,$H$4=M178,$P$57&lt;=SUM(J178:L178),SUM(J178:L178)&lt;=$P$58),1+MAX(O$84:O177),0)</f>
        <v>0</v>
      </c>
      <c r="P178" s="43">
        <f t="shared" si="78"/>
        <v>0</v>
      </c>
      <c r="R178" s="10">
        <v>95</v>
      </c>
      <c r="S178" s="207" t="s">
        <v>169</v>
      </c>
      <c r="T178" s="8">
        <v>70</v>
      </c>
      <c r="U178" s="8">
        <v>85</v>
      </c>
      <c r="V178" s="8">
        <v>288</v>
      </c>
      <c r="W178" s="208">
        <f t="shared" si="79"/>
        <v>988</v>
      </c>
      <c r="X178" s="13">
        <v>95</v>
      </c>
      <c r="Y178" s="237">
        <v>15</v>
      </c>
      <c r="AA178" s="13"/>
      <c r="AB178" s="13"/>
      <c r="AC178" s="13"/>
      <c r="AD178" s="13"/>
      <c r="AE178" s="13"/>
      <c r="AF178" s="13"/>
      <c r="AG178" s="13"/>
      <c r="AH178" s="178" t="s">
        <v>160</v>
      </c>
      <c r="AI178" s="172">
        <v>87</v>
      </c>
    </row>
    <row r="179" spans="3:35" x14ac:dyDescent="0.15">
      <c r="C179" s="217" t="str">
        <f t="shared" si="86"/>
        <v>-</v>
      </c>
      <c r="D179" s="218" t="str">
        <f>G$81</f>
        <v>-</v>
      </c>
      <c r="E179" s="46">
        <f t="shared" si="81"/>
        <v>13</v>
      </c>
      <c r="F179" s="10" t="str">
        <f t="shared" si="72"/>
        <v>ooi</v>
      </c>
      <c r="G179" s="42">
        <f t="shared" si="73"/>
        <v>0</v>
      </c>
      <c r="H179" s="43">
        <f>IF(AND($E$4=G179,$H$4=F179,$P$57&lt;=SUM(C179:E179),SUM(C179:E179)&lt;=$P$58),1+MAX(H$84:H178),0)</f>
        <v>0</v>
      </c>
      <c r="I179" s="43">
        <f t="shared" si="74"/>
        <v>0</v>
      </c>
      <c r="J179" s="219" t="str">
        <f t="shared" si="87"/>
        <v>-</v>
      </c>
      <c r="K179" s="218" t="str">
        <f>N$81</f>
        <v>-</v>
      </c>
      <c r="L179" s="46">
        <f t="shared" si="82"/>
        <v>13</v>
      </c>
      <c r="M179" s="10" t="str">
        <f t="shared" si="76"/>
        <v>ooi</v>
      </c>
      <c r="N179" s="42">
        <f t="shared" si="77"/>
        <v>0</v>
      </c>
      <c r="O179" s="43">
        <f>IF(AND($E$4=N179,$H$4=M179,$P$57&lt;=SUM(J179:L179),SUM(J179:L179)&lt;=$P$58),1+MAX(O$84:O178),0)</f>
        <v>0</v>
      </c>
      <c r="P179" s="43">
        <f t="shared" si="78"/>
        <v>0</v>
      </c>
      <c r="R179" s="10">
        <v>96</v>
      </c>
      <c r="S179" s="207" t="s">
        <v>172</v>
      </c>
      <c r="T179" s="8">
        <v>120</v>
      </c>
      <c r="U179" s="8">
        <v>89</v>
      </c>
      <c r="V179" s="8">
        <v>158</v>
      </c>
      <c r="W179" s="208">
        <f t="shared" si="79"/>
        <v>978</v>
      </c>
      <c r="X179" s="13">
        <v>96</v>
      </c>
      <c r="Y179" s="237">
        <v>16</v>
      </c>
      <c r="AA179" s="13"/>
      <c r="AB179" s="13"/>
      <c r="AC179" s="13"/>
      <c r="AD179" s="13"/>
      <c r="AE179" s="13"/>
      <c r="AF179" s="13"/>
      <c r="AG179" s="13"/>
      <c r="AH179" s="178" t="s">
        <v>161</v>
      </c>
      <c r="AI179" s="172">
        <v>88</v>
      </c>
    </row>
    <row r="180" spans="3:35" x14ac:dyDescent="0.15">
      <c r="C180" s="217" t="str">
        <f t="shared" ref="C180:C195" si="88">F$72</f>
        <v>-</v>
      </c>
      <c r="D180" s="218">
        <f>G$66</f>
        <v>13</v>
      </c>
      <c r="E180" s="46">
        <f t="shared" si="81"/>
        <v>13</v>
      </c>
      <c r="F180" s="10" t="str">
        <f t="shared" si="72"/>
        <v>oii</v>
      </c>
      <c r="G180" s="42">
        <f t="shared" si="73"/>
        <v>0</v>
      </c>
      <c r="H180" s="43">
        <f>IF(AND($E$4=G180,$H$4=F180,$P$57&lt;=SUM(C180:E180),SUM(C180:E180)&lt;=$P$58),1+MAX(H$84:H179),0)</f>
        <v>0</v>
      </c>
      <c r="I180" s="43">
        <f t="shared" si="74"/>
        <v>0</v>
      </c>
      <c r="J180" s="219" t="str">
        <f t="shared" ref="J180:J195" si="89">M$72</f>
        <v>-</v>
      </c>
      <c r="K180" s="218">
        <f>N$66</f>
        <v>13</v>
      </c>
      <c r="L180" s="46">
        <f t="shared" si="82"/>
        <v>13</v>
      </c>
      <c r="M180" s="10" t="str">
        <f t="shared" si="76"/>
        <v>oii</v>
      </c>
      <c r="N180" s="42">
        <f t="shared" si="77"/>
        <v>0</v>
      </c>
      <c r="O180" s="43">
        <f>IF(AND($E$4=N180,$H$4=M180,$P$57&lt;=SUM(J180:L180),SUM(J180:L180)&lt;=$P$58),1+MAX(O$84:O179),0)</f>
        <v>0</v>
      </c>
      <c r="P180" s="43">
        <f t="shared" si="78"/>
        <v>0</v>
      </c>
      <c r="R180" s="10">
        <v>97</v>
      </c>
      <c r="S180" s="207" t="s">
        <v>173</v>
      </c>
      <c r="T180" s="8">
        <v>170</v>
      </c>
      <c r="U180" s="8">
        <v>144</v>
      </c>
      <c r="V180" s="8">
        <v>215</v>
      </c>
      <c r="W180" s="208">
        <f t="shared" si="79"/>
        <v>2019</v>
      </c>
      <c r="X180" s="13">
        <v>97</v>
      </c>
      <c r="Y180" s="238">
        <v>17</v>
      </c>
      <c r="AA180" s="13"/>
      <c r="AB180" s="13"/>
      <c r="AC180" s="13"/>
      <c r="AD180" s="13"/>
      <c r="AE180" s="13"/>
      <c r="AF180" s="13"/>
      <c r="AG180" s="13"/>
      <c r="AH180" s="178" t="s">
        <v>162</v>
      </c>
      <c r="AI180" s="172">
        <v>89</v>
      </c>
    </row>
    <row r="181" spans="3:35" x14ac:dyDescent="0.15">
      <c r="C181" s="217" t="str">
        <f t="shared" si="88"/>
        <v>-</v>
      </c>
      <c r="D181" s="218">
        <f>G$67</f>
        <v>14</v>
      </c>
      <c r="E181" s="46">
        <f t="shared" si="81"/>
        <v>13</v>
      </c>
      <c r="F181" s="10" t="str">
        <f t="shared" si="72"/>
        <v>oio</v>
      </c>
      <c r="G181" s="42">
        <f t="shared" si="73"/>
        <v>0</v>
      </c>
      <c r="H181" s="43">
        <f>IF(AND($E$4=G181,$H$4=F181,$P$57&lt;=SUM(C181:E181),SUM(C181:E181)&lt;=$P$58),1+MAX(H$84:H180),0)</f>
        <v>0</v>
      </c>
      <c r="I181" s="43">
        <f t="shared" si="74"/>
        <v>0</v>
      </c>
      <c r="J181" s="219" t="str">
        <f t="shared" si="89"/>
        <v>-</v>
      </c>
      <c r="K181" s="218" t="str">
        <f>N$67</f>
        <v>-</v>
      </c>
      <c r="L181" s="46">
        <f t="shared" si="82"/>
        <v>13</v>
      </c>
      <c r="M181" s="10" t="str">
        <f t="shared" si="76"/>
        <v>ooi</v>
      </c>
      <c r="N181" s="42">
        <f t="shared" si="77"/>
        <v>0</v>
      </c>
      <c r="O181" s="43">
        <f>IF(AND($E$4=N181,$H$4=M181,$P$57&lt;=SUM(J181:L181),SUM(J181:L181)&lt;=$P$58),1+MAX(O$84:O180),0)</f>
        <v>0</v>
      </c>
      <c r="P181" s="43">
        <f t="shared" si="78"/>
        <v>0</v>
      </c>
      <c r="R181" s="10">
        <v>98</v>
      </c>
      <c r="S181" s="207" t="s">
        <v>174</v>
      </c>
      <c r="T181" s="8">
        <v>60</v>
      </c>
      <c r="U181" s="8">
        <v>181</v>
      </c>
      <c r="V181" s="8">
        <v>156</v>
      </c>
      <c r="W181" s="208">
        <f t="shared" si="79"/>
        <v>1366</v>
      </c>
      <c r="X181" s="13">
        <v>98</v>
      </c>
      <c r="Y181" s="238">
        <v>18</v>
      </c>
      <c r="AA181" s="13"/>
      <c r="AB181" s="13"/>
      <c r="AC181" s="13"/>
      <c r="AD181" s="13"/>
      <c r="AE181" s="13"/>
      <c r="AF181" s="13"/>
      <c r="AG181" s="13"/>
      <c r="AH181" s="178" t="s">
        <v>163</v>
      </c>
      <c r="AI181" s="172">
        <v>90</v>
      </c>
    </row>
    <row r="182" spans="3:35" x14ac:dyDescent="0.15">
      <c r="C182" s="217" t="str">
        <f t="shared" si="88"/>
        <v>-</v>
      </c>
      <c r="D182" s="218" t="str">
        <f>G$68</f>
        <v>-</v>
      </c>
      <c r="E182" s="46">
        <f t="shared" si="81"/>
        <v>13</v>
      </c>
      <c r="F182" s="10" t="str">
        <f t="shared" si="72"/>
        <v>ooi</v>
      </c>
      <c r="G182" s="42">
        <f t="shared" si="73"/>
        <v>0</v>
      </c>
      <c r="H182" s="43">
        <f>IF(AND($E$4=G182,$H$4=F182,$P$57&lt;=SUM(C182:E182),SUM(C182:E182)&lt;=$P$58),1+MAX(H$84:H181),0)</f>
        <v>0</v>
      </c>
      <c r="I182" s="43">
        <f t="shared" si="74"/>
        <v>0</v>
      </c>
      <c r="J182" s="219" t="str">
        <f t="shared" si="89"/>
        <v>-</v>
      </c>
      <c r="K182" s="218" t="str">
        <f>N$68</f>
        <v>-</v>
      </c>
      <c r="L182" s="46">
        <f t="shared" si="82"/>
        <v>13</v>
      </c>
      <c r="M182" s="10" t="str">
        <f t="shared" si="76"/>
        <v>ooi</v>
      </c>
      <c r="N182" s="42">
        <f t="shared" si="77"/>
        <v>0</v>
      </c>
      <c r="O182" s="43">
        <f>IF(AND($E$4=N182,$H$4=M182,$P$57&lt;=SUM(J182:L182),SUM(J182:L182)&lt;=$P$58),1+MAX(O$84:O181),0)</f>
        <v>0</v>
      </c>
      <c r="P182" s="43">
        <f t="shared" si="78"/>
        <v>0</v>
      </c>
      <c r="R182" s="10">
        <v>99</v>
      </c>
      <c r="S182" s="207" t="s">
        <v>175</v>
      </c>
      <c r="T182" s="8">
        <v>110</v>
      </c>
      <c r="U182" s="8">
        <v>240</v>
      </c>
      <c r="V182" s="8">
        <v>214</v>
      </c>
      <c r="W182" s="208">
        <f t="shared" si="79"/>
        <v>2656</v>
      </c>
      <c r="X182" s="13">
        <v>99</v>
      </c>
      <c r="Y182" s="239">
        <v>19</v>
      </c>
      <c r="Z182" s="13"/>
      <c r="AA182" s="13"/>
      <c r="AB182" s="13"/>
      <c r="AC182" s="13"/>
      <c r="AD182" s="13"/>
      <c r="AE182" s="13"/>
      <c r="AF182" s="13"/>
      <c r="AG182" s="13"/>
      <c r="AH182" s="178" t="s">
        <v>164</v>
      </c>
      <c r="AI182" s="172">
        <v>91</v>
      </c>
    </row>
    <row r="183" spans="3:35" x14ac:dyDescent="0.15">
      <c r="C183" s="217" t="str">
        <f t="shared" si="88"/>
        <v>-</v>
      </c>
      <c r="D183" s="218" t="str">
        <f>G$69</f>
        <v>-</v>
      </c>
      <c r="E183" s="46">
        <f t="shared" si="81"/>
        <v>13</v>
      </c>
      <c r="F183" s="10" t="str">
        <f t="shared" si="72"/>
        <v>ooi</v>
      </c>
      <c r="G183" s="42">
        <f t="shared" si="73"/>
        <v>0</v>
      </c>
      <c r="H183" s="43">
        <f>IF(AND($E$4=G183,$H$4=F183,$P$57&lt;=SUM(C183:E183),SUM(C183:E183)&lt;=$P$58),1+MAX(H$84:H182),0)</f>
        <v>0</v>
      </c>
      <c r="I183" s="43">
        <f t="shared" si="74"/>
        <v>0</v>
      </c>
      <c r="J183" s="219" t="str">
        <f t="shared" si="89"/>
        <v>-</v>
      </c>
      <c r="K183" s="218" t="str">
        <f>N$69</f>
        <v>-</v>
      </c>
      <c r="L183" s="46">
        <f t="shared" si="82"/>
        <v>13</v>
      </c>
      <c r="M183" s="10" t="str">
        <f t="shared" si="76"/>
        <v>ooi</v>
      </c>
      <c r="N183" s="42">
        <f t="shared" si="77"/>
        <v>0</v>
      </c>
      <c r="O183" s="43">
        <f>IF(AND($E$4=N183,$H$4=M183,$P$57&lt;=SUM(J183:L183),SUM(J183:L183)&lt;=$P$58),1+MAX(O$84:O182),0)</f>
        <v>0</v>
      </c>
      <c r="P183" s="43">
        <f t="shared" si="78"/>
        <v>0</v>
      </c>
      <c r="R183" s="10">
        <v>100</v>
      </c>
      <c r="S183" s="207" t="s">
        <v>176</v>
      </c>
      <c r="T183" s="8">
        <v>80</v>
      </c>
      <c r="U183" s="8">
        <v>109</v>
      </c>
      <c r="V183" s="8">
        <v>114</v>
      </c>
      <c r="W183" s="208">
        <f t="shared" si="79"/>
        <v>845</v>
      </c>
      <c r="X183" s="13">
        <v>100</v>
      </c>
      <c r="Y183" s="239">
        <v>20</v>
      </c>
      <c r="AA183" s="13"/>
      <c r="AB183" s="13"/>
      <c r="AC183" s="13"/>
      <c r="AD183" s="13"/>
      <c r="AE183" s="13"/>
      <c r="AF183" s="13"/>
      <c r="AG183" s="13"/>
      <c r="AH183" s="178" t="s">
        <v>165</v>
      </c>
      <c r="AI183" s="172">
        <v>92</v>
      </c>
    </row>
    <row r="184" spans="3:35" x14ac:dyDescent="0.15">
      <c r="C184" s="217" t="str">
        <f t="shared" si="88"/>
        <v>-</v>
      </c>
      <c r="D184" s="218" t="str">
        <f>G$70</f>
        <v>-</v>
      </c>
      <c r="E184" s="46">
        <f t="shared" si="81"/>
        <v>13</v>
      </c>
      <c r="F184" s="10" t="str">
        <f t="shared" si="72"/>
        <v>ooi</v>
      </c>
      <c r="G184" s="42">
        <f t="shared" si="73"/>
        <v>0</v>
      </c>
      <c r="H184" s="43">
        <f>IF(AND($E$4=G184,$H$4=F184,$P$57&lt;=SUM(C184:E184),SUM(C184:E184)&lt;=$P$58),1+MAX(H$84:H183),0)</f>
        <v>0</v>
      </c>
      <c r="I184" s="43">
        <f t="shared" si="74"/>
        <v>0</v>
      </c>
      <c r="J184" s="219" t="str">
        <f t="shared" si="89"/>
        <v>-</v>
      </c>
      <c r="K184" s="218" t="str">
        <f>N$70</f>
        <v>-</v>
      </c>
      <c r="L184" s="46">
        <f t="shared" si="82"/>
        <v>13</v>
      </c>
      <c r="M184" s="10" t="str">
        <f t="shared" si="76"/>
        <v>ooi</v>
      </c>
      <c r="N184" s="42">
        <f t="shared" si="77"/>
        <v>0</v>
      </c>
      <c r="O184" s="43">
        <f>IF(AND($E$4=N184,$H$4=M184,$P$57&lt;=SUM(J184:L184),SUM(J184:L184)&lt;=$P$58),1+MAX(O$84:O183),0)</f>
        <v>0</v>
      </c>
      <c r="P184" s="43">
        <f t="shared" si="78"/>
        <v>0</v>
      </c>
      <c r="R184" s="10">
        <v>101</v>
      </c>
      <c r="S184" s="207" t="s">
        <v>178</v>
      </c>
      <c r="T184" s="8">
        <v>120</v>
      </c>
      <c r="U184" s="8">
        <v>173</v>
      </c>
      <c r="V184" s="8">
        <v>179</v>
      </c>
      <c r="W184" s="208">
        <f t="shared" si="79"/>
        <v>1873</v>
      </c>
      <c r="X184" s="13">
        <v>101</v>
      </c>
      <c r="Y184" s="225"/>
      <c r="AA184" s="13"/>
      <c r="AB184" s="13"/>
      <c r="AC184" s="13"/>
      <c r="AD184" s="13"/>
      <c r="AE184" s="13"/>
      <c r="AF184" s="13"/>
      <c r="AG184" s="13"/>
      <c r="AH184" s="178" t="s">
        <v>166</v>
      </c>
      <c r="AI184" s="172">
        <v>93</v>
      </c>
    </row>
    <row r="185" spans="3:35" x14ac:dyDescent="0.15">
      <c r="C185" s="217" t="str">
        <f t="shared" si="88"/>
        <v>-</v>
      </c>
      <c r="D185" s="218" t="str">
        <f>G$71</f>
        <v>-</v>
      </c>
      <c r="E185" s="46">
        <f t="shared" si="81"/>
        <v>13</v>
      </c>
      <c r="F185" s="10" t="str">
        <f t="shared" si="72"/>
        <v>ooi</v>
      </c>
      <c r="G185" s="42">
        <f t="shared" si="73"/>
        <v>0</v>
      </c>
      <c r="H185" s="43">
        <f>IF(AND($E$4=G185,$H$4=F185,$P$57&lt;=SUM(C185:E185),SUM(C185:E185)&lt;=$P$58),1+MAX(H$84:H184),0)</f>
        <v>0</v>
      </c>
      <c r="I185" s="43">
        <f t="shared" si="74"/>
        <v>0</v>
      </c>
      <c r="J185" s="219" t="str">
        <f t="shared" si="89"/>
        <v>-</v>
      </c>
      <c r="K185" s="218" t="str">
        <f>N$71</f>
        <v>-</v>
      </c>
      <c r="L185" s="46">
        <f t="shared" si="82"/>
        <v>13</v>
      </c>
      <c r="M185" s="10" t="str">
        <f t="shared" si="76"/>
        <v>ooi</v>
      </c>
      <c r="N185" s="42">
        <f t="shared" si="77"/>
        <v>0</v>
      </c>
      <c r="O185" s="43">
        <f>IF(AND($E$4=N185,$H$4=M185,$P$57&lt;=SUM(J185:L185),SUM(J185:L185)&lt;=$P$58),1+MAX(O$84:O184),0)</f>
        <v>0</v>
      </c>
      <c r="P185" s="43">
        <f t="shared" si="78"/>
        <v>0</v>
      </c>
      <c r="R185" s="10">
        <v>102</v>
      </c>
      <c r="S185" s="207" t="s">
        <v>180</v>
      </c>
      <c r="T185" s="8">
        <v>120</v>
      </c>
      <c r="U185" s="8">
        <v>107</v>
      </c>
      <c r="V185" s="8">
        <v>140</v>
      </c>
      <c r="W185" s="208">
        <f t="shared" si="79"/>
        <v>1086</v>
      </c>
      <c r="X185" s="13">
        <v>102</v>
      </c>
      <c r="Y185" s="226">
        <v>21</v>
      </c>
      <c r="AA185" s="13"/>
      <c r="AB185" s="13"/>
      <c r="AC185" s="13"/>
      <c r="AD185" s="13"/>
      <c r="AE185" s="13"/>
      <c r="AF185" s="13"/>
      <c r="AG185" s="13"/>
      <c r="AH185" s="178" t="s">
        <v>167</v>
      </c>
      <c r="AI185" s="172">
        <v>94</v>
      </c>
    </row>
    <row r="186" spans="3:35" x14ac:dyDescent="0.15">
      <c r="C186" s="217" t="str">
        <f t="shared" si="88"/>
        <v>-</v>
      </c>
      <c r="D186" s="218" t="str">
        <f>G$72</f>
        <v>-</v>
      </c>
      <c r="E186" s="46">
        <f t="shared" si="81"/>
        <v>13</v>
      </c>
      <c r="F186" s="10" t="str">
        <f t="shared" si="72"/>
        <v>ooi</v>
      </c>
      <c r="G186" s="42">
        <f t="shared" si="73"/>
        <v>0</v>
      </c>
      <c r="H186" s="43">
        <f>IF(AND($E$4=G186,$H$4=F186,$P$57&lt;=SUM(C186:E186),SUM(C186:E186)&lt;=$P$58),1+MAX(H$84:H185),0)</f>
        <v>0</v>
      </c>
      <c r="I186" s="43">
        <f t="shared" si="74"/>
        <v>0</v>
      </c>
      <c r="J186" s="219" t="str">
        <f t="shared" si="89"/>
        <v>-</v>
      </c>
      <c r="K186" s="218" t="str">
        <f>N$72</f>
        <v>-</v>
      </c>
      <c r="L186" s="46">
        <f t="shared" si="82"/>
        <v>13</v>
      </c>
      <c r="M186" s="10" t="str">
        <f t="shared" si="76"/>
        <v>ooi</v>
      </c>
      <c r="N186" s="42">
        <f t="shared" si="77"/>
        <v>0</v>
      </c>
      <c r="O186" s="43">
        <f>IF(AND($E$4=N186,$H$4=M186,$P$57&lt;=SUM(J186:L186),SUM(J186:L186)&lt;=$P$58),1+MAX(O$84:O185),0)</f>
        <v>0</v>
      </c>
      <c r="P186" s="43">
        <f t="shared" si="78"/>
        <v>0</v>
      </c>
      <c r="R186" s="10">
        <v>103</v>
      </c>
      <c r="S186" s="207" t="s">
        <v>7</v>
      </c>
      <c r="T186" s="8">
        <v>190</v>
      </c>
      <c r="U186" s="8">
        <v>233</v>
      </c>
      <c r="V186" s="8">
        <v>158</v>
      </c>
      <c r="W186" s="208">
        <f t="shared" si="79"/>
        <v>2875</v>
      </c>
      <c r="X186" s="13">
        <v>103</v>
      </c>
      <c r="Y186" s="226">
        <v>22</v>
      </c>
      <c r="AA186" s="13"/>
      <c r="AB186" s="13"/>
      <c r="AC186" s="13"/>
      <c r="AD186" s="13"/>
      <c r="AE186" s="13"/>
      <c r="AF186" s="13"/>
      <c r="AG186" s="13"/>
      <c r="AH186" s="178" t="s">
        <v>169</v>
      </c>
      <c r="AI186" s="172">
        <v>95</v>
      </c>
    </row>
    <row r="187" spans="3:35" x14ac:dyDescent="0.15">
      <c r="C187" s="217" t="str">
        <f t="shared" si="88"/>
        <v>-</v>
      </c>
      <c r="D187" s="218" t="str">
        <f>G$73</f>
        <v>-</v>
      </c>
      <c r="E187" s="46">
        <f t="shared" si="81"/>
        <v>13</v>
      </c>
      <c r="F187" s="10" t="str">
        <f t="shared" si="72"/>
        <v>ooi</v>
      </c>
      <c r="G187" s="42">
        <f t="shared" si="73"/>
        <v>0</v>
      </c>
      <c r="H187" s="43">
        <f>IF(AND($E$4=G187,$H$4=F187,$P$57&lt;=SUM(C187:E187),SUM(C187:E187)&lt;=$P$58),1+MAX(H$84:H186),0)</f>
        <v>0</v>
      </c>
      <c r="I187" s="43">
        <f t="shared" si="74"/>
        <v>0</v>
      </c>
      <c r="J187" s="219" t="str">
        <f t="shared" si="89"/>
        <v>-</v>
      </c>
      <c r="K187" s="218" t="str">
        <f>N$73</f>
        <v>-</v>
      </c>
      <c r="L187" s="46">
        <f t="shared" si="82"/>
        <v>13</v>
      </c>
      <c r="M187" s="10" t="str">
        <f t="shared" si="76"/>
        <v>ooi</v>
      </c>
      <c r="N187" s="42">
        <f t="shared" si="77"/>
        <v>0</v>
      </c>
      <c r="O187" s="43">
        <f>IF(AND($E$4=N187,$H$4=M187,$P$57&lt;=SUM(J187:L187),SUM(J187:L187)&lt;=$P$58),1+MAX(O$84:O186),0)</f>
        <v>0</v>
      </c>
      <c r="P187" s="43">
        <f t="shared" si="78"/>
        <v>0</v>
      </c>
      <c r="R187" s="10">
        <v>104</v>
      </c>
      <c r="S187" s="207" t="s">
        <v>183</v>
      </c>
      <c r="T187" s="8">
        <v>100</v>
      </c>
      <c r="U187" s="8">
        <v>90</v>
      </c>
      <c r="V187" s="8">
        <v>165</v>
      </c>
      <c r="W187" s="208">
        <f t="shared" si="79"/>
        <v>930</v>
      </c>
      <c r="X187" s="13">
        <v>104</v>
      </c>
      <c r="Y187" s="240">
        <v>23</v>
      </c>
      <c r="AA187" s="13"/>
      <c r="AB187" s="13"/>
      <c r="AC187" s="13"/>
      <c r="AD187" s="13"/>
      <c r="AE187" s="13"/>
      <c r="AF187" s="13"/>
      <c r="AG187" s="13"/>
      <c r="AH187" s="180" t="s">
        <v>171</v>
      </c>
      <c r="AI187" s="172">
        <v>208</v>
      </c>
    </row>
    <row r="188" spans="3:35" x14ac:dyDescent="0.15">
      <c r="C188" s="217" t="str">
        <f t="shared" si="88"/>
        <v>-</v>
      </c>
      <c r="D188" s="218" t="str">
        <f>G$74</f>
        <v>-</v>
      </c>
      <c r="E188" s="46">
        <f t="shared" si="81"/>
        <v>13</v>
      </c>
      <c r="F188" s="10" t="str">
        <f t="shared" si="72"/>
        <v>ooi</v>
      </c>
      <c r="G188" s="42">
        <f t="shared" si="73"/>
        <v>0</v>
      </c>
      <c r="H188" s="43">
        <f>IF(AND($E$4=G188,$H$4=F188,$P$57&lt;=SUM(C188:E188),SUM(C188:E188)&lt;=$P$58),1+MAX(H$84:H187),0)</f>
        <v>0</v>
      </c>
      <c r="I188" s="43">
        <f t="shared" si="74"/>
        <v>0</v>
      </c>
      <c r="J188" s="219" t="str">
        <f t="shared" si="89"/>
        <v>-</v>
      </c>
      <c r="K188" s="218" t="str">
        <f>N$74</f>
        <v>-</v>
      </c>
      <c r="L188" s="46">
        <f t="shared" si="82"/>
        <v>13</v>
      </c>
      <c r="M188" s="10" t="str">
        <f t="shared" si="76"/>
        <v>ooi</v>
      </c>
      <c r="N188" s="42">
        <f t="shared" si="77"/>
        <v>0</v>
      </c>
      <c r="O188" s="43">
        <f>IF(AND($E$4=N188,$H$4=M188,$P$57&lt;=SUM(J188:L188),SUM(J188:L188)&lt;=$P$58),1+MAX(O$84:O187),0)</f>
        <v>0</v>
      </c>
      <c r="P188" s="43">
        <f t="shared" si="78"/>
        <v>0</v>
      </c>
      <c r="R188" s="10">
        <v>105</v>
      </c>
      <c r="S188" s="207" t="s">
        <v>258</v>
      </c>
      <c r="T188" s="8">
        <v>120</v>
      </c>
      <c r="U188" s="8">
        <v>144</v>
      </c>
      <c r="V188" s="8">
        <v>200</v>
      </c>
      <c r="W188" s="208">
        <f t="shared" si="79"/>
        <v>1667</v>
      </c>
      <c r="X188" s="13">
        <v>105</v>
      </c>
      <c r="Y188" s="240">
        <v>24</v>
      </c>
      <c r="Z188" s="13"/>
      <c r="AA188" s="13"/>
      <c r="AB188" s="13"/>
      <c r="AC188" s="13"/>
      <c r="AD188" s="13"/>
      <c r="AE188" s="13"/>
      <c r="AF188" s="13"/>
      <c r="AG188" s="13"/>
      <c r="AH188" s="178" t="s">
        <v>172</v>
      </c>
      <c r="AI188" s="172">
        <v>96</v>
      </c>
    </row>
    <row r="189" spans="3:35" x14ac:dyDescent="0.15">
      <c r="C189" s="217" t="str">
        <f t="shared" si="88"/>
        <v>-</v>
      </c>
      <c r="D189" s="218" t="str">
        <f>G$75</f>
        <v>-</v>
      </c>
      <c r="E189" s="46">
        <f t="shared" si="81"/>
        <v>13</v>
      </c>
      <c r="F189" s="10" t="str">
        <f t="shared" si="72"/>
        <v>ooi</v>
      </c>
      <c r="G189" s="42">
        <f t="shared" si="73"/>
        <v>0</v>
      </c>
      <c r="H189" s="43">
        <f>IF(AND($E$4=G189,$H$4=F189,$P$57&lt;=SUM(C189:E189),SUM(C189:E189)&lt;=$P$58),1+MAX(H$84:H188),0)</f>
        <v>0</v>
      </c>
      <c r="I189" s="43">
        <f t="shared" si="74"/>
        <v>0</v>
      </c>
      <c r="J189" s="219" t="str">
        <f t="shared" si="89"/>
        <v>-</v>
      </c>
      <c r="K189" s="218" t="str">
        <f>N$75</f>
        <v>-</v>
      </c>
      <c r="L189" s="46">
        <f t="shared" si="82"/>
        <v>13</v>
      </c>
      <c r="M189" s="10" t="str">
        <f t="shared" si="76"/>
        <v>ooi</v>
      </c>
      <c r="N189" s="42">
        <f t="shared" si="77"/>
        <v>0</v>
      </c>
      <c r="O189" s="43">
        <f>IF(AND($E$4=N189,$H$4=M189,$P$57&lt;=SUM(J189:L189),SUM(J189:L189)&lt;=$P$58),1+MAX(O$84:O188),0)</f>
        <v>0</v>
      </c>
      <c r="P189" s="43">
        <f t="shared" si="78"/>
        <v>0</v>
      </c>
      <c r="R189" s="10">
        <v>106</v>
      </c>
      <c r="S189" s="207" t="s">
        <v>186</v>
      </c>
      <c r="T189" s="8">
        <v>100</v>
      </c>
      <c r="U189" s="8">
        <v>224</v>
      </c>
      <c r="V189" s="8">
        <v>211</v>
      </c>
      <c r="W189" s="208">
        <f t="shared" si="79"/>
        <v>2372</v>
      </c>
      <c r="X189" s="13">
        <v>106</v>
      </c>
      <c r="Y189" s="227">
        <v>25</v>
      </c>
      <c r="Z189" s="13"/>
      <c r="AA189" s="13"/>
      <c r="AB189" s="13"/>
      <c r="AC189" s="13"/>
      <c r="AD189" s="13"/>
      <c r="AE189" s="13"/>
      <c r="AF189" s="13"/>
      <c r="AG189" s="13"/>
      <c r="AH189" s="178" t="s">
        <v>173</v>
      </c>
      <c r="AI189" s="172">
        <v>97</v>
      </c>
    </row>
    <row r="190" spans="3:35" x14ac:dyDescent="0.15">
      <c r="C190" s="217" t="str">
        <f t="shared" si="88"/>
        <v>-</v>
      </c>
      <c r="D190" s="218" t="str">
        <f>G$76</f>
        <v>-</v>
      </c>
      <c r="E190" s="46">
        <f t="shared" si="81"/>
        <v>13</v>
      </c>
      <c r="F190" s="10" t="str">
        <f t="shared" si="72"/>
        <v>ooi</v>
      </c>
      <c r="G190" s="42">
        <f t="shared" si="73"/>
        <v>0</v>
      </c>
      <c r="H190" s="43">
        <f>IF(AND($E$4=G190,$H$4=F190,$P$57&lt;=SUM(C190:E190),SUM(C190:E190)&lt;=$P$58),1+MAX(H$84:H189),0)</f>
        <v>0</v>
      </c>
      <c r="I190" s="43">
        <f t="shared" si="74"/>
        <v>0</v>
      </c>
      <c r="J190" s="219" t="str">
        <f t="shared" si="89"/>
        <v>-</v>
      </c>
      <c r="K190" s="218" t="str">
        <f>N$76</f>
        <v>-</v>
      </c>
      <c r="L190" s="46">
        <f t="shared" si="82"/>
        <v>13</v>
      </c>
      <c r="M190" s="10" t="str">
        <f t="shared" si="76"/>
        <v>ooi</v>
      </c>
      <c r="N190" s="42">
        <f t="shared" si="77"/>
        <v>0</v>
      </c>
      <c r="O190" s="43">
        <f>IF(AND($E$4=N190,$H$4=M190,$P$57&lt;=SUM(J190:L190),SUM(J190:L190)&lt;=$P$58),1+MAX(O$84:O189),0)</f>
        <v>0</v>
      </c>
      <c r="P190" s="43">
        <f t="shared" si="78"/>
        <v>0</v>
      </c>
      <c r="R190" s="10">
        <v>107</v>
      </c>
      <c r="S190" s="207" t="s">
        <v>187</v>
      </c>
      <c r="T190" s="8">
        <v>100</v>
      </c>
      <c r="U190" s="8">
        <v>193</v>
      </c>
      <c r="V190" s="8">
        <v>212</v>
      </c>
      <c r="W190" s="208">
        <f t="shared" si="79"/>
        <v>2069</v>
      </c>
      <c r="X190" s="13">
        <v>107</v>
      </c>
      <c r="Y190" s="228">
        <v>26</v>
      </c>
      <c r="AA190" s="13"/>
      <c r="AB190" s="13"/>
      <c r="AC190" s="13"/>
      <c r="AD190" s="13"/>
      <c r="AE190" s="13"/>
      <c r="AF190" s="13"/>
      <c r="AG190" s="13"/>
      <c r="AH190" s="178" t="s">
        <v>174</v>
      </c>
      <c r="AI190" s="172">
        <v>98</v>
      </c>
    </row>
    <row r="191" spans="3:35" x14ac:dyDescent="0.15">
      <c r="C191" s="217" t="str">
        <f t="shared" si="88"/>
        <v>-</v>
      </c>
      <c r="D191" s="218" t="str">
        <f>G$77</f>
        <v>-</v>
      </c>
      <c r="E191" s="46">
        <f t="shared" si="81"/>
        <v>13</v>
      </c>
      <c r="F191" s="10" t="str">
        <f t="shared" si="72"/>
        <v>ooi</v>
      </c>
      <c r="G191" s="42">
        <f t="shared" si="73"/>
        <v>0</v>
      </c>
      <c r="H191" s="43">
        <f>IF(AND($E$4=G191,$H$4=F191,$P$57&lt;=SUM(C191:E191),SUM(C191:E191)&lt;=$P$58),1+MAX(H$84:H190),0)</f>
        <v>0</v>
      </c>
      <c r="I191" s="43">
        <f t="shared" si="74"/>
        <v>0</v>
      </c>
      <c r="J191" s="219" t="str">
        <f t="shared" si="89"/>
        <v>-</v>
      </c>
      <c r="K191" s="218" t="str">
        <f>N$77</f>
        <v>-</v>
      </c>
      <c r="L191" s="46">
        <f t="shared" si="82"/>
        <v>13</v>
      </c>
      <c r="M191" s="10" t="str">
        <f t="shared" si="76"/>
        <v>ooi</v>
      </c>
      <c r="N191" s="42">
        <f t="shared" si="77"/>
        <v>0</v>
      </c>
      <c r="O191" s="43">
        <f>IF(AND($E$4=N191,$H$4=M191,$P$57&lt;=SUM(J191:L191),SUM(J191:L191)&lt;=$P$58),1+MAX(O$84:O190),0)</f>
        <v>0</v>
      </c>
      <c r="P191" s="43">
        <f t="shared" si="78"/>
        <v>0</v>
      </c>
      <c r="R191" s="10">
        <v>108</v>
      </c>
      <c r="S191" s="207" t="s">
        <v>189</v>
      </c>
      <c r="T191" s="8">
        <v>180</v>
      </c>
      <c r="U191" s="8">
        <v>108</v>
      </c>
      <c r="V191" s="8">
        <v>137</v>
      </c>
      <c r="W191" s="208">
        <f t="shared" si="79"/>
        <v>1303</v>
      </c>
      <c r="X191" s="13">
        <v>108</v>
      </c>
      <c r="Y191" s="241">
        <v>27</v>
      </c>
      <c r="Z191" s="13"/>
      <c r="AA191" s="13"/>
      <c r="AB191" s="13"/>
      <c r="AC191" s="13"/>
      <c r="AD191" s="13"/>
      <c r="AE191" s="13"/>
      <c r="AF191" s="13"/>
      <c r="AG191" s="13"/>
      <c r="AH191" s="178" t="s">
        <v>175</v>
      </c>
      <c r="AI191" s="172">
        <v>99</v>
      </c>
    </row>
    <row r="192" spans="3:35" x14ac:dyDescent="0.15">
      <c r="C192" s="217" t="str">
        <f t="shared" si="88"/>
        <v>-</v>
      </c>
      <c r="D192" s="218" t="str">
        <f>G$78</f>
        <v>-</v>
      </c>
      <c r="E192" s="46">
        <f t="shared" si="81"/>
        <v>13</v>
      </c>
      <c r="F192" s="10" t="str">
        <f t="shared" si="72"/>
        <v>ooi</v>
      </c>
      <c r="G192" s="42">
        <f t="shared" si="73"/>
        <v>0</v>
      </c>
      <c r="H192" s="43">
        <f>IF(AND($E$4=G192,$H$4=F192,$P$57&lt;=SUM(C192:E192),SUM(C192:E192)&lt;=$P$58),1+MAX(H$84:H191),0)</f>
        <v>0</v>
      </c>
      <c r="I192" s="43">
        <f t="shared" si="74"/>
        <v>0</v>
      </c>
      <c r="J192" s="219" t="str">
        <f t="shared" si="89"/>
        <v>-</v>
      </c>
      <c r="K192" s="218" t="str">
        <f>N$78</f>
        <v>-</v>
      </c>
      <c r="L192" s="46">
        <f t="shared" si="82"/>
        <v>13</v>
      </c>
      <c r="M192" s="10" t="str">
        <f t="shared" si="76"/>
        <v>ooi</v>
      </c>
      <c r="N192" s="42">
        <f t="shared" si="77"/>
        <v>0</v>
      </c>
      <c r="O192" s="43">
        <f>IF(AND($E$4=N192,$H$4=M192,$P$57&lt;=SUM(J192:L192),SUM(J192:L192)&lt;=$P$58),1+MAX(O$84:O191),0)</f>
        <v>0</v>
      </c>
      <c r="P192" s="43">
        <f t="shared" si="78"/>
        <v>0</v>
      </c>
      <c r="R192" s="10">
        <v>109</v>
      </c>
      <c r="S192" s="207" t="s">
        <v>192</v>
      </c>
      <c r="T192" s="8">
        <v>80</v>
      </c>
      <c r="U192" s="8">
        <v>119</v>
      </c>
      <c r="V192" s="8">
        <v>164</v>
      </c>
      <c r="W192" s="208">
        <f t="shared" si="79"/>
        <v>1075</v>
      </c>
      <c r="X192" s="13">
        <v>109</v>
      </c>
      <c r="Y192" s="241">
        <v>28</v>
      </c>
      <c r="Z192" s="13"/>
      <c r="AA192" s="13"/>
      <c r="AB192" s="13"/>
      <c r="AC192" s="13"/>
      <c r="AD192" s="13"/>
      <c r="AE192" s="13"/>
      <c r="AF192" s="13"/>
      <c r="AG192" s="13"/>
      <c r="AH192" s="178" t="s">
        <v>176</v>
      </c>
      <c r="AI192" s="172">
        <v>100</v>
      </c>
    </row>
    <row r="193" spans="3:35" x14ac:dyDescent="0.15">
      <c r="C193" s="217" t="str">
        <f t="shared" si="88"/>
        <v>-</v>
      </c>
      <c r="D193" s="218" t="str">
        <f>G$79</f>
        <v>-</v>
      </c>
      <c r="E193" s="46">
        <f t="shared" si="81"/>
        <v>13</v>
      </c>
      <c r="F193" s="10" t="str">
        <f t="shared" si="72"/>
        <v>ooi</v>
      </c>
      <c r="G193" s="42">
        <f t="shared" si="73"/>
        <v>0</v>
      </c>
      <c r="H193" s="43">
        <f>IF(AND($E$4=G193,$H$4=F193,$P$57&lt;=SUM(C193:E193),SUM(C193:E193)&lt;=$P$58),1+MAX(H$84:H192),0)</f>
        <v>0</v>
      </c>
      <c r="I193" s="43">
        <f t="shared" si="74"/>
        <v>0</v>
      </c>
      <c r="J193" s="219" t="str">
        <f t="shared" si="89"/>
        <v>-</v>
      </c>
      <c r="K193" s="218" t="str">
        <f>N$79</f>
        <v>-</v>
      </c>
      <c r="L193" s="46">
        <f t="shared" si="82"/>
        <v>13</v>
      </c>
      <c r="M193" s="10" t="str">
        <f t="shared" si="76"/>
        <v>ooi</v>
      </c>
      <c r="N193" s="42">
        <f t="shared" si="77"/>
        <v>0</v>
      </c>
      <c r="O193" s="43">
        <f>IF(AND($E$4=N193,$H$4=M193,$P$57&lt;=SUM(J193:L193),SUM(J193:L193)&lt;=$P$58),1+MAX(O$84:O192),0)</f>
        <v>0</v>
      </c>
      <c r="P193" s="43">
        <f t="shared" si="78"/>
        <v>0</v>
      </c>
      <c r="R193" s="10">
        <v>110</v>
      </c>
      <c r="S193" s="207" t="s">
        <v>194</v>
      </c>
      <c r="T193" s="8">
        <v>130</v>
      </c>
      <c r="U193" s="8">
        <v>174</v>
      </c>
      <c r="V193" s="8">
        <v>221</v>
      </c>
      <c r="W193" s="208">
        <f t="shared" si="79"/>
        <v>2152</v>
      </c>
      <c r="X193" s="13">
        <v>110</v>
      </c>
      <c r="Y193" s="229">
        <v>29</v>
      </c>
      <c r="Z193" s="13"/>
      <c r="AA193" s="13"/>
      <c r="AB193" s="13"/>
      <c r="AC193" s="13"/>
      <c r="AD193" s="13"/>
      <c r="AE193" s="13"/>
      <c r="AF193" s="13"/>
      <c r="AG193" s="13"/>
      <c r="AH193" s="178" t="s">
        <v>178</v>
      </c>
      <c r="AI193" s="172">
        <v>101</v>
      </c>
    </row>
    <row r="194" spans="3:35" x14ac:dyDescent="0.15">
      <c r="C194" s="217" t="str">
        <f t="shared" si="88"/>
        <v>-</v>
      </c>
      <c r="D194" s="218" t="str">
        <f>G$80</f>
        <v>-</v>
      </c>
      <c r="E194" s="46">
        <f t="shared" si="81"/>
        <v>13</v>
      </c>
      <c r="F194" s="10" t="str">
        <f t="shared" si="72"/>
        <v>ooi</v>
      </c>
      <c r="G194" s="42">
        <f t="shared" si="73"/>
        <v>0</v>
      </c>
      <c r="H194" s="43">
        <f>IF(AND($E$4=G194,$H$4=F194,$P$57&lt;=SUM(C194:E194),SUM(C194:E194)&lt;=$P$58),1+MAX(H$84:H193),0)</f>
        <v>0</v>
      </c>
      <c r="I194" s="43">
        <f t="shared" si="74"/>
        <v>0</v>
      </c>
      <c r="J194" s="219" t="str">
        <f t="shared" si="89"/>
        <v>-</v>
      </c>
      <c r="K194" s="218" t="str">
        <f>N$80</f>
        <v>-</v>
      </c>
      <c r="L194" s="46">
        <f t="shared" si="82"/>
        <v>13</v>
      </c>
      <c r="M194" s="10" t="str">
        <f t="shared" si="76"/>
        <v>ooi</v>
      </c>
      <c r="N194" s="42">
        <f t="shared" si="77"/>
        <v>0</v>
      </c>
      <c r="O194" s="43">
        <f>IF(AND($E$4=N194,$H$4=M194,$P$57&lt;=SUM(J194:L194),SUM(J194:L194)&lt;=$P$58),1+MAX(O$84:O193),0)</f>
        <v>0</v>
      </c>
      <c r="P194" s="43">
        <f t="shared" si="78"/>
        <v>0</v>
      </c>
      <c r="R194" s="10">
        <v>111</v>
      </c>
      <c r="S194" s="207" t="s">
        <v>195</v>
      </c>
      <c r="T194" s="8">
        <v>160</v>
      </c>
      <c r="U194" s="8">
        <v>140</v>
      </c>
      <c r="V194" s="8">
        <v>157</v>
      </c>
      <c r="W194" s="208">
        <f t="shared" si="79"/>
        <v>1655</v>
      </c>
      <c r="X194" s="13">
        <v>111</v>
      </c>
      <c r="Y194" s="229">
        <v>30</v>
      </c>
      <c r="AA194" s="13"/>
      <c r="AB194" s="13"/>
      <c r="AC194" s="13"/>
      <c r="AD194" s="13"/>
      <c r="AE194" s="13"/>
      <c r="AF194" s="13"/>
      <c r="AG194" s="13"/>
      <c r="AH194" s="178" t="s">
        <v>180</v>
      </c>
      <c r="AI194" s="172">
        <v>102</v>
      </c>
    </row>
    <row r="195" spans="3:35" x14ac:dyDescent="0.15">
      <c r="C195" s="217" t="str">
        <f t="shared" si="88"/>
        <v>-</v>
      </c>
      <c r="D195" s="218" t="str">
        <f>G$81</f>
        <v>-</v>
      </c>
      <c r="E195" s="46">
        <f t="shared" si="81"/>
        <v>13</v>
      </c>
      <c r="F195" s="10" t="str">
        <f t="shared" si="72"/>
        <v>ooi</v>
      </c>
      <c r="G195" s="42">
        <f t="shared" si="73"/>
        <v>0</v>
      </c>
      <c r="H195" s="43">
        <f>IF(AND($E$4=G195,$H$4=F195,$P$57&lt;=SUM(C195:E195),SUM(C195:E195)&lt;=$P$58),1+MAX(H$84:H194),0)</f>
        <v>0</v>
      </c>
      <c r="I195" s="43">
        <f t="shared" si="74"/>
        <v>0</v>
      </c>
      <c r="J195" s="219" t="str">
        <f t="shared" si="89"/>
        <v>-</v>
      </c>
      <c r="K195" s="218" t="str">
        <f>N$81</f>
        <v>-</v>
      </c>
      <c r="L195" s="46">
        <f t="shared" si="82"/>
        <v>13</v>
      </c>
      <c r="M195" s="10" t="str">
        <f t="shared" si="76"/>
        <v>ooi</v>
      </c>
      <c r="N195" s="42">
        <f t="shared" si="77"/>
        <v>0</v>
      </c>
      <c r="O195" s="43">
        <f>IF(AND($E$4=N195,$H$4=M195,$P$57&lt;=SUM(J195:L195),SUM(J195:L195)&lt;=$P$58),1+MAX(O$84:O194),0)</f>
        <v>0</v>
      </c>
      <c r="P195" s="43">
        <f t="shared" si="78"/>
        <v>0</v>
      </c>
      <c r="R195" s="10">
        <v>112</v>
      </c>
      <c r="S195" s="207" t="s">
        <v>42</v>
      </c>
      <c r="T195" s="8">
        <v>210</v>
      </c>
      <c r="U195" s="8">
        <v>222</v>
      </c>
      <c r="V195" s="8">
        <v>206</v>
      </c>
      <c r="W195" s="208">
        <f t="shared" si="79"/>
        <v>3253</v>
      </c>
      <c r="X195" s="13">
        <v>112</v>
      </c>
      <c r="Y195" s="230">
        <v>31</v>
      </c>
      <c r="Z195" s="13"/>
      <c r="AA195" s="13"/>
      <c r="AB195" s="13"/>
      <c r="AC195" s="13"/>
      <c r="AD195" s="13"/>
      <c r="AE195" s="13"/>
      <c r="AF195" s="13"/>
      <c r="AG195" s="13"/>
      <c r="AH195" s="178" t="s">
        <v>182</v>
      </c>
      <c r="AI195" s="172">
        <v>103</v>
      </c>
    </row>
    <row r="196" spans="3:35" x14ac:dyDescent="0.15">
      <c r="C196" s="217" t="str">
        <f t="shared" ref="C196:C211" si="90">F$73</f>
        <v>-</v>
      </c>
      <c r="D196" s="218">
        <f>G$66</f>
        <v>13</v>
      </c>
      <c r="E196" s="46">
        <f t="shared" si="81"/>
        <v>13</v>
      </c>
      <c r="F196" s="10" t="str">
        <f t="shared" si="72"/>
        <v>oii</v>
      </c>
      <c r="G196" s="42">
        <f t="shared" si="73"/>
        <v>0</v>
      </c>
      <c r="H196" s="43">
        <f>IF(AND($E$4=G196,$H$4=F196,$P$57&lt;=SUM(C196:E196),SUM(C196:E196)&lt;=$P$58),1+MAX(H$84:H195),0)</f>
        <v>0</v>
      </c>
      <c r="I196" s="43">
        <f t="shared" si="74"/>
        <v>0</v>
      </c>
      <c r="J196" s="219" t="str">
        <f t="shared" ref="J196:J211" si="91">M$73</f>
        <v>-</v>
      </c>
      <c r="K196" s="218">
        <f>N$66</f>
        <v>13</v>
      </c>
      <c r="L196" s="46">
        <f t="shared" si="82"/>
        <v>13</v>
      </c>
      <c r="M196" s="10" t="str">
        <f t="shared" si="76"/>
        <v>oii</v>
      </c>
      <c r="N196" s="42">
        <f t="shared" si="77"/>
        <v>0</v>
      </c>
      <c r="O196" s="43">
        <f>IF(AND($E$4=N196,$H$4=M196,$P$57&lt;=SUM(J196:L196),SUM(J196:L196)&lt;=$P$58),1+MAX(O$84:O195),0)</f>
        <v>0</v>
      </c>
      <c r="P196" s="43">
        <f t="shared" si="78"/>
        <v>0</v>
      </c>
      <c r="R196" s="10">
        <v>113</v>
      </c>
      <c r="S196" s="207" t="s">
        <v>197</v>
      </c>
      <c r="T196" s="8">
        <v>500</v>
      </c>
      <c r="U196" s="8">
        <v>60</v>
      </c>
      <c r="V196" s="8">
        <v>176</v>
      </c>
      <c r="W196" s="208">
        <f t="shared" si="79"/>
        <v>1448</v>
      </c>
      <c r="X196" s="13">
        <v>113</v>
      </c>
      <c r="Y196" s="230">
        <v>32</v>
      </c>
      <c r="Z196" s="13"/>
      <c r="AA196" s="13"/>
      <c r="AB196" s="13"/>
      <c r="AC196" s="13"/>
      <c r="AD196" s="13"/>
      <c r="AE196" s="13"/>
      <c r="AF196" s="13"/>
      <c r="AG196" s="13"/>
      <c r="AH196" s="178" t="s">
        <v>183</v>
      </c>
      <c r="AI196" s="172">
        <v>104</v>
      </c>
    </row>
    <row r="197" spans="3:35" x14ac:dyDescent="0.15">
      <c r="C197" s="217" t="str">
        <f t="shared" si="90"/>
        <v>-</v>
      </c>
      <c r="D197" s="218">
        <f>G$67</f>
        <v>14</v>
      </c>
      <c r="E197" s="46">
        <f t="shared" si="81"/>
        <v>13</v>
      </c>
      <c r="F197" s="10" t="str">
        <f t="shared" si="72"/>
        <v>oio</v>
      </c>
      <c r="G197" s="42">
        <f t="shared" si="73"/>
        <v>0</v>
      </c>
      <c r="H197" s="43">
        <f>IF(AND($E$4=G197,$H$4=F197,$P$57&lt;=SUM(C197:E197),SUM(C197:E197)&lt;=$P$58),1+MAX(H$84:H196),0)</f>
        <v>0</v>
      </c>
      <c r="I197" s="43">
        <f t="shared" si="74"/>
        <v>0</v>
      </c>
      <c r="J197" s="219" t="str">
        <f t="shared" si="91"/>
        <v>-</v>
      </c>
      <c r="K197" s="218" t="str">
        <f>N$67</f>
        <v>-</v>
      </c>
      <c r="L197" s="46">
        <f t="shared" si="82"/>
        <v>13</v>
      </c>
      <c r="M197" s="10" t="str">
        <f t="shared" si="76"/>
        <v>ooi</v>
      </c>
      <c r="N197" s="42">
        <f t="shared" si="77"/>
        <v>0</v>
      </c>
      <c r="O197" s="43">
        <f>IF(AND($E$4=N197,$H$4=M197,$P$57&lt;=SUM(J197:L197),SUM(J197:L197)&lt;=$P$58),1+MAX(O$84:O196),0)</f>
        <v>0</v>
      </c>
      <c r="P197" s="43">
        <f t="shared" si="78"/>
        <v>0</v>
      </c>
      <c r="R197" s="10">
        <v>114</v>
      </c>
      <c r="S197" s="207" t="s">
        <v>198</v>
      </c>
      <c r="T197" s="8">
        <v>130</v>
      </c>
      <c r="U197" s="8">
        <v>183</v>
      </c>
      <c r="V197" s="8">
        <v>205</v>
      </c>
      <c r="W197" s="208">
        <f t="shared" si="79"/>
        <v>2177</v>
      </c>
      <c r="X197" s="13">
        <v>114</v>
      </c>
      <c r="Y197" s="231">
        <v>33</v>
      </c>
      <c r="Z197" s="13"/>
      <c r="AA197" s="13"/>
      <c r="AB197" s="13"/>
      <c r="AC197" s="13"/>
      <c r="AD197" s="13"/>
      <c r="AE197" s="13"/>
      <c r="AF197" s="13"/>
      <c r="AG197" s="13"/>
      <c r="AH197" s="178" t="s">
        <v>184</v>
      </c>
      <c r="AI197" s="172">
        <v>105</v>
      </c>
    </row>
    <row r="198" spans="3:35" x14ac:dyDescent="0.15">
      <c r="C198" s="217" t="str">
        <f t="shared" si="90"/>
        <v>-</v>
      </c>
      <c r="D198" s="218" t="str">
        <f>G$68</f>
        <v>-</v>
      </c>
      <c r="E198" s="46">
        <f t="shared" si="81"/>
        <v>13</v>
      </c>
      <c r="F198" s="10" t="str">
        <f t="shared" si="72"/>
        <v>ooi</v>
      </c>
      <c r="G198" s="42">
        <f t="shared" si="73"/>
        <v>0</v>
      </c>
      <c r="H198" s="43">
        <f>IF(AND($E$4=G198,$H$4=F198,$P$57&lt;=SUM(C198:E198),SUM(C198:E198)&lt;=$P$58),1+MAX(H$84:H197),0)</f>
        <v>0</v>
      </c>
      <c r="I198" s="43">
        <f t="shared" si="74"/>
        <v>0</v>
      </c>
      <c r="J198" s="219" t="str">
        <f t="shared" si="91"/>
        <v>-</v>
      </c>
      <c r="K198" s="218" t="str">
        <f>N$68</f>
        <v>-</v>
      </c>
      <c r="L198" s="46">
        <f t="shared" si="82"/>
        <v>13</v>
      </c>
      <c r="M198" s="10" t="str">
        <f t="shared" si="76"/>
        <v>ooi</v>
      </c>
      <c r="N198" s="42">
        <f t="shared" si="77"/>
        <v>0</v>
      </c>
      <c r="O198" s="43">
        <f>IF(AND($E$4=N198,$H$4=M198,$P$57&lt;=SUM(J198:L198),SUM(J198:L198)&lt;=$P$58),1+MAX(O$84:O197),0)</f>
        <v>0</v>
      </c>
      <c r="P198" s="43">
        <f t="shared" si="78"/>
        <v>0</v>
      </c>
      <c r="R198" s="10">
        <v>115</v>
      </c>
      <c r="S198" s="207" t="s">
        <v>200</v>
      </c>
      <c r="T198" s="8">
        <v>210</v>
      </c>
      <c r="U198" s="8">
        <v>181</v>
      </c>
      <c r="V198" s="8">
        <v>165</v>
      </c>
      <c r="W198" s="208">
        <f t="shared" si="79"/>
        <v>2428</v>
      </c>
      <c r="X198" s="13">
        <v>115</v>
      </c>
      <c r="Y198" s="231">
        <v>34</v>
      </c>
      <c r="Z198" s="13"/>
      <c r="AA198" s="13"/>
      <c r="AB198" s="13"/>
      <c r="AC198" s="13"/>
      <c r="AD198" s="13"/>
      <c r="AE198" s="13"/>
      <c r="AF198" s="13"/>
      <c r="AG198" s="13"/>
      <c r="AH198" s="180" t="s">
        <v>185</v>
      </c>
      <c r="AI198" s="172">
        <v>236</v>
      </c>
    </row>
    <row r="199" spans="3:35" x14ac:dyDescent="0.15">
      <c r="C199" s="217" t="str">
        <f t="shared" si="90"/>
        <v>-</v>
      </c>
      <c r="D199" s="218" t="str">
        <f>G$69</f>
        <v>-</v>
      </c>
      <c r="E199" s="46">
        <f t="shared" si="81"/>
        <v>13</v>
      </c>
      <c r="F199" s="10" t="str">
        <f t="shared" si="72"/>
        <v>ooi</v>
      </c>
      <c r="G199" s="42">
        <f t="shared" si="73"/>
        <v>0</v>
      </c>
      <c r="H199" s="43">
        <f>IF(AND($E$4=G199,$H$4=F199,$P$57&lt;=SUM(C199:E199),SUM(C199:E199)&lt;=$P$58),1+MAX(H$84:H198),0)</f>
        <v>0</v>
      </c>
      <c r="I199" s="43">
        <f t="shared" si="74"/>
        <v>0</v>
      </c>
      <c r="J199" s="219" t="str">
        <f t="shared" si="91"/>
        <v>-</v>
      </c>
      <c r="K199" s="218" t="str">
        <f>N$69</f>
        <v>-</v>
      </c>
      <c r="L199" s="46">
        <f t="shared" si="82"/>
        <v>13</v>
      </c>
      <c r="M199" s="10" t="str">
        <f t="shared" si="76"/>
        <v>ooi</v>
      </c>
      <c r="N199" s="42">
        <f t="shared" si="77"/>
        <v>0</v>
      </c>
      <c r="O199" s="43">
        <f>IF(AND($E$4=N199,$H$4=M199,$P$57&lt;=SUM(J199:L199),SUM(J199:L199)&lt;=$P$58),1+MAX(O$84:O198),0)</f>
        <v>0</v>
      </c>
      <c r="P199" s="43">
        <f t="shared" si="78"/>
        <v>0</v>
      </c>
      <c r="R199" s="10">
        <v>116</v>
      </c>
      <c r="S199" s="207" t="s">
        <v>201</v>
      </c>
      <c r="T199" s="8">
        <v>60</v>
      </c>
      <c r="U199" s="8">
        <v>129</v>
      </c>
      <c r="V199" s="8">
        <v>125</v>
      </c>
      <c r="W199" s="208">
        <f t="shared" si="79"/>
        <v>908</v>
      </c>
      <c r="X199" s="13">
        <v>116</v>
      </c>
      <c r="Y199" s="232">
        <v>35</v>
      </c>
      <c r="Z199" s="13"/>
      <c r="AA199" s="13"/>
      <c r="AB199" s="13"/>
      <c r="AC199" s="13"/>
      <c r="AD199" s="13"/>
      <c r="AE199" s="13"/>
      <c r="AF199" s="13"/>
      <c r="AG199" s="13"/>
      <c r="AH199" s="178" t="s">
        <v>186</v>
      </c>
      <c r="AI199" s="172">
        <v>106</v>
      </c>
    </row>
    <row r="200" spans="3:35" x14ac:dyDescent="0.15">
      <c r="C200" s="217" t="str">
        <f t="shared" si="90"/>
        <v>-</v>
      </c>
      <c r="D200" s="218" t="str">
        <f>G$70</f>
        <v>-</v>
      </c>
      <c r="E200" s="46">
        <f t="shared" si="81"/>
        <v>13</v>
      </c>
      <c r="F200" s="10" t="str">
        <f t="shared" si="72"/>
        <v>ooi</v>
      </c>
      <c r="G200" s="42">
        <f t="shared" si="73"/>
        <v>0</v>
      </c>
      <c r="H200" s="43">
        <f>IF(AND($E$4=G200,$H$4=F200,$P$57&lt;=SUM(C200:E200),SUM(C200:E200)&lt;=$P$58),1+MAX(H$84:H199),0)</f>
        <v>0</v>
      </c>
      <c r="I200" s="43">
        <f t="shared" si="74"/>
        <v>0</v>
      </c>
      <c r="J200" s="219" t="str">
        <f t="shared" si="91"/>
        <v>-</v>
      </c>
      <c r="K200" s="218" t="str">
        <f>N$70</f>
        <v>-</v>
      </c>
      <c r="L200" s="46">
        <f t="shared" si="82"/>
        <v>13</v>
      </c>
      <c r="M200" s="10" t="str">
        <f t="shared" si="76"/>
        <v>ooi</v>
      </c>
      <c r="N200" s="42">
        <f t="shared" si="77"/>
        <v>0</v>
      </c>
      <c r="O200" s="43">
        <f>IF(AND($E$4=N200,$H$4=M200,$P$57&lt;=SUM(J200:L200),SUM(J200:L200)&lt;=$P$58),1+MAX(O$84:O199),0)</f>
        <v>0</v>
      </c>
      <c r="P200" s="43">
        <f t="shared" si="78"/>
        <v>0</v>
      </c>
      <c r="R200" s="10">
        <v>117</v>
      </c>
      <c r="S200" s="207" t="s">
        <v>202</v>
      </c>
      <c r="T200" s="8">
        <v>110</v>
      </c>
      <c r="U200" s="8">
        <v>187</v>
      </c>
      <c r="V200" s="8">
        <v>182</v>
      </c>
      <c r="W200" s="208">
        <f t="shared" si="79"/>
        <v>1951</v>
      </c>
      <c r="X200" s="13">
        <v>117</v>
      </c>
      <c r="Y200" s="232">
        <v>36</v>
      </c>
      <c r="Z200" s="13"/>
      <c r="AA200" s="13"/>
      <c r="AB200" s="13"/>
      <c r="AC200" s="13"/>
      <c r="AD200" s="13"/>
      <c r="AE200" s="13"/>
      <c r="AF200" s="13"/>
      <c r="AG200" s="13"/>
      <c r="AH200" s="178" t="s">
        <v>187</v>
      </c>
      <c r="AI200" s="172">
        <v>107</v>
      </c>
    </row>
    <row r="201" spans="3:35" x14ac:dyDescent="0.15">
      <c r="C201" s="217" t="str">
        <f t="shared" si="90"/>
        <v>-</v>
      </c>
      <c r="D201" s="218" t="str">
        <f>G$71</f>
        <v>-</v>
      </c>
      <c r="E201" s="46">
        <f t="shared" si="81"/>
        <v>13</v>
      </c>
      <c r="F201" s="10" t="str">
        <f t="shared" si="72"/>
        <v>ooi</v>
      </c>
      <c r="G201" s="42">
        <f t="shared" si="73"/>
        <v>0</v>
      </c>
      <c r="H201" s="43">
        <f>IF(AND($E$4=G201,$H$4=F201,$P$57&lt;=SUM(C201:E201),SUM(C201:E201)&lt;=$P$58),1+MAX(H$84:H200),0)</f>
        <v>0</v>
      </c>
      <c r="I201" s="43">
        <f t="shared" si="74"/>
        <v>0</v>
      </c>
      <c r="J201" s="219" t="str">
        <f t="shared" si="91"/>
        <v>-</v>
      </c>
      <c r="K201" s="218" t="str">
        <f>N$71</f>
        <v>-</v>
      </c>
      <c r="L201" s="46">
        <f t="shared" si="82"/>
        <v>13</v>
      </c>
      <c r="M201" s="10" t="str">
        <f t="shared" si="76"/>
        <v>ooi</v>
      </c>
      <c r="N201" s="42">
        <f t="shared" si="77"/>
        <v>0</v>
      </c>
      <c r="O201" s="43">
        <f>IF(AND($E$4=N201,$H$4=M201,$P$57&lt;=SUM(J201:L201),SUM(J201:L201)&lt;=$P$58),1+MAX(O$84:O200),0)</f>
        <v>0</v>
      </c>
      <c r="P201" s="43">
        <f t="shared" si="78"/>
        <v>0</v>
      </c>
      <c r="R201" s="10">
        <v>118</v>
      </c>
      <c r="S201" s="207" t="s">
        <v>206</v>
      </c>
      <c r="T201" s="8">
        <v>90</v>
      </c>
      <c r="U201" s="8">
        <v>123</v>
      </c>
      <c r="V201" s="8">
        <v>115</v>
      </c>
      <c r="W201" s="208">
        <f t="shared" si="79"/>
        <v>992</v>
      </c>
      <c r="X201" s="13">
        <v>118</v>
      </c>
      <c r="Y201" s="233">
        <v>37</v>
      </c>
      <c r="Z201" s="13"/>
      <c r="AA201" s="13"/>
      <c r="AB201" s="13"/>
      <c r="AC201" s="13"/>
      <c r="AD201" s="13"/>
      <c r="AE201" s="13"/>
      <c r="AF201" s="13"/>
      <c r="AG201" s="13"/>
      <c r="AH201" s="180" t="s">
        <v>188</v>
      </c>
      <c r="AI201" s="172">
        <v>237</v>
      </c>
    </row>
    <row r="202" spans="3:35" x14ac:dyDescent="0.15">
      <c r="C202" s="217" t="str">
        <f t="shared" si="90"/>
        <v>-</v>
      </c>
      <c r="D202" s="218" t="str">
        <f>G$72</f>
        <v>-</v>
      </c>
      <c r="E202" s="46">
        <f t="shared" si="81"/>
        <v>13</v>
      </c>
      <c r="F202" s="10" t="str">
        <f t="shared" si="72"/>
        <v>ooi</v>
      </c>
      <c r="G202" s="42">
        <f t="shared" si="73"/>
        <v>0</v>
      </c>
      <c r="H202" s="43">
        <f>IF(AND($E$4=G202,$H$4=F202,$P$57&lt;=SUM(C202:E202),SUM(C202:E202)&lt;=$P$58),1+MAX(H$84:H201),0)</f>
        <v>0</v>
      </c>
      <c r="I202" s="43">
        <f t="shared" si="74"/>
        <v>0</v>
      </c>
      <c r="J202" s="219" t="str">
        <f t="shared" si="91"/>
        <v>-</v>
      </c>
      <c r="K202" s="218" t="str">
        <f>N$72</f>
        <v>-</v>
      </c>
      <c r="L202" s="46">
        <f t="shared" si="82"/>
        <v>13</v>
      </c>
      <c r="M202" s="10" t="str">
        <f t="shared" si="76"/>
        <v>ooi</v>
      </c>
      <c r="N202" s="42">
        <f t="shared" si="77"/>
        <v>0</v>
      </c>
      <c r="O202" s="43">
        <f>IF(AND($E$4=N202,$H$4=M202,$P$57&lt;=SUM(J202:L202),SUM(J202:L202)&lt;=$P$58),1+MAX(O$84:O201),0)</f>
        <v>0</v>
      </c>
      <c r="P202" s="43">
        <f t="shared" si="78"/>
        <v>0</v>
      </c>
      <c r="R202" s="10">
        <v>119</v>
      </c>
      <c r="S202" s="207" t="s">
        <v>208</v>
      </c>
      <c r="T202" s="8">
        <v>160</v>
      </c>
      <c r="U202" s="8">
        <v>175</v>
      </c>
      <c r="V202" s="8">
        <v>154</v>
      </c>
      <c r="W202" s="208">
        <f t="shared" si="79"/>
        <v>2011</v>
      </c>
      <c r="X202" s="13">
        <v>119</v>
      </c>
      <c r="Y202" s="233">
        <v>38</v>
      </c>
      <c r="Z202" s="13"/>
      <c r="AA202" s="13"/>
      <c r="AB202" s="13"/>
      <c r="AC202" s="13"/>
      <c r="AD202" s="13"/>
      <c r="AE202" s="13"/>
      <c r="AF202" s="13"/>
      <c r="AG202" s="13"/>
      <c r="AH202" s="178" t="s">
        <v>189</v>
      </c>
      <c r="AI202" s="172">
        <v>108</v>
      </c>
    </row>
    <row r="203" spans="3:35" x14ac:dyDescent="0.15">
      <c r="C203" s="217" t="str">
        <f t="shared" si="90"/>
        <v>-</v>
      </c>
      <c r="D203" s="218" t="str">
        <f>G$73</f>
        <v>-</v>
      </c>
      <c r="E203" s="46">
        <f t="shared" si="81"/>
        <v>13</v>
      </c>
      <c r="F203" s="10" t="str">
        <f t="shared" si="72"/>
        <v>ooi</v>
      </c>
      <c r="G203" s="42">
        <f t="shared" si="73"/>
        <v>0</v>
      </c>
      <c r="H203" s="43">
        <f>IF(AND($E$4=G203,$H$4=F203,$P$57&lt;=SUM(C203:E203),SUM(C203:E203)&lt;=$P$58),1+MAX(H$84:H202),0)</f>
        <v>0</v>
      </c>
      <c r="I203" s="43">
        <f t="shared" si="74"/>
        <v>0</v>
      </c>
      <c r="J203" s="219" t="str">
        <f t="shared" si="91"/>
        <v>-</v>
      </c>
      <c r="K203" s="218" t="str">
        <f>N$73</f>
        <v>-</v>
      </c>
      <c r="L203" s="46">
        <f t="shared" si="82"/>
        <v>13</v>
      </c>
      <c r="M203" s="10" t="str">
        <f t="shared" si="76"/>
        <v>ooi</v>
      </c>
      <c r="N203" s="42">
        <f t="shared" si="77"/>
        <v>0</v>
      </c>
      <c r="O203" s="43">
        <f>IF(AND($E$4=N203,$H$4=M203,$P$57&lt;=SUM(J203:L203),SUM(J203:L203)&lt;=$P$58),1+MAX(O$84:O202),0)</f>
        <v>0</v>
      </c>
      <c r="P203" s="43">
        <f t="shared" si="78"/>
        <v>0</v>
      </c>
      <c r="R203" s="10">
        <v>120</v>
      </c>
      <c r="S203" s="207" t="s">
        <v>210</v>
      </c>
      <c r="T203" s="8">
        <v>60</v>
      </c>
      <c r="U203" s="8">
        <v>137</v>
      </c>
      <c r="V203" s="8">
        <v>112</v>
      </c>
      <c r="W203" s="208">
        <f t="shared" si="79"/>
        <v>913</v>
      </c>
      <c r="X203" s="13">
        <v>120</v>
      </c>
      <c r="Y203" s="242">
        <v>39</v>
      </c>
      <c r="Z203" s="13"/>
      <c r="AA203" s="13"/>
      <c r="AB203" s="13"/>
      <c r="AC203" s="13"/>
      <c r="AD203" s="13"/>
      <c r="AE203" s="13"/>
      <c r="AF203" s="13"/>
      <c r="AG203" s="13"/>
      <c r="AH203" s="180" t="s">
        <v>190</v>
      </c>
      <c r="AI203" s="172">
        <v>463</v>
      </c>
    </row>
    <row r="204" spans="3:35" x14ac:dyDescent="0.15">
      <c r="C204" s="217" t="str">
        <f t="shared" si="90"/>
        <v>-</v>
      </c>
      <c r="D204" s="218" t="str">
        <f>G$74</f>
        <v>-</v>
      </c>
      <c r="E204" s="46">
        <f t="shared" si="81"/>
        <v>13</v>
      </c>
      <c r="F204" s="10" t="str">
        <f t="shared" si="72"/>
        <v>ooi</v>
      </c>
      <c r="G204" s="42">
        <f t="shared" si="73"/>
        <v>0</v>
      </c>
      <c r="H204" s="43">
        <f>IF(AND($E$4=G204,$H$4=F204,$P$57&lt;=SUM(C204:E204),SUM(C204:E204)&lt;=$P$58),1+MAX(H$84:H203),0)</f>
        <v>0</v>
      </c>
      <c r="I204" s="43">
        <f t="shared" si="74"/>
        <v>0</v>
      </c>
      <c r="J204" s="219" t="str">
        <f t="shared" si="91"/>
        <v>-</v>
      </c>
      <c r="K204" s="218" t="str">
        <f>N$74</f>
        <v>-</v>
      </c>
      <c r="L204" s="46">
        <f t="shared" si="82"/>
        <v>13</v>
      </c>
      <c r="M204" s="10" t="str">
        <f t="shared" si="76"/>
        <v>ooi</v>
      </c>
      <c r="N204" s="42">
        <f t="shared" si="77"/>
        <v>0</v>
      </c>
      <c r="O204" s="43">
        <f>IF(AND($E$4=N204,$H$4=M204,$P$57&lt;=SUM(J204:L204),SUM(J204:L204)&lt;=$P$58),1+MAX(O$84:O203),0)</f>
        <v>0</v>
      </c>
      <c r="P204" s="43">
        <f t="shared" si="78"/>
        <v>0</v>
      </c>
      <c r="R204" s="10">
        <v>121</v>
      </c>
      <c r="S204" s="207" t="s">
        <v>211</v>
      </c>
      <c r="T204" s="8">
        <v>120</v>
      </c>
      <c r="U204" s="8">
        <v>210</v>
      </c>
      <c r="V204" s="8">
        <v>184</v>
      </c>
      <c r="W204" s="208">
        <f t="shared" si="79"/>
        <v>2270</v>
      </c>
      <c r="X204" s="13">
        <v>121</v>
      </c>
      <c r="Y204" s="234">
        <v>40</v>
      </c>
      <c r="AA204" s="13"/>
      <c r="AB204" s="13"/>
      <c r="AC204" s="13"/>
      <c r="AD204" s="13"/>
      <c r="AE204" s="13"/>
      <c r="AF204" s="13"/>
      <c r="AG204" s="13"/>
      <c r="AH204" s="178" t="s">
        <v>192</v>
      </c>
      <c r="AI204" s="172">
        <v>109</v>
      </c>
    </row>
    <row r="205" spans="3:35" x14ac:dyDescent="0.15">
      <c r="C205" s="217" t="str">
        <f t="shared" si="90"/>
        <v>-</v>
      </c>
      <c r="D205" s="218" t="str">
        <f>G$75</f>
        <v>-</v>
      </c>
      <c r="E205" s="46">
        <f t="shared" si="81"/>
        <v>13</v>
      </c>
      <c r="F205" s="10" t="str">
        <f t="shared" si="72"/>
        <v>ooi</v>
      </c>
      <c r="G205" s="42">
        <f t="shared" si="73"/>
        <v>0</v>
      </c>
      <c r="H205" s="43">
        <f>IF(AND($E$4=G205,$H$4=F205,$P$57&lt;=SUM(C205:E205),SUM(C205:E205)&lt;=$P$58),1+MAX(H$84:H204),0)</f>
        <v>0</v>
      </c>
      <c r="I205" s="43">
        <f t="shared" si="74"/>
        <v>0</v>
      </c>
      <c r="J205" s="219" t="str">
        <f t="shared" si="91"/>
        <v>-</v>
      </c>
      <c r="K205" s="218" t="str">
        <f>N$75</f>
        <v>-</v>
      </c>
      <c r="L205" s="46">
        <f t="shared" si="82"/>
        <v>13</v>
      </c>
      <c r="M205" s="10" t="str">
        <f t="shared" si="76"/>
        <v>ooi</v>
      </c>
      <c r="N205" s="42">
        <f t="shared" si="77"/>
        <v>0</v>
      </c>
      <c r="O205" s="43">
        <f>IF(AND($E$4=N205,$H$4=M205,$P$57&lt;=SUM(J205:L205),SUM(J205:L205)&lt;=$P$58),1+MAX(O$84:O204),0)</f>
        <v>0</v>
      </c>
      <c r="P205" s="43">
        <f t="shared" si="78"/>
        <v>0</v>
      </c>
      <c r="R205" s="10">
        <v>122</v>
      </c>
      <c r="S205" s="207" t="s">
        <v>213</v>
      </c>
      <c r="T205" s="8">
        <v>80</v>
      </c>
      <c r="U205" s="8">
        <v>192</v>
      </c>
      <c r="V205" s="8">
        <v>233</v>
      </c>
      <c r="W205" s="208">
        <f t="shared" si="79"/>
        <v>1956</v>
      </c>
      <c r="X205" s="13">
        <v>122</v>
      </c>
      <c r="Y205" s="13"/>
      <c r="Z205" s="13"/>
      <c r="AA205" s="13"/>
      <c r="AB205" s="13"/>
      <c r="AC205" s="13"/>
      <c r="AD205" s="13"/>
      <c r="AE205" s="13"/>
      <c r="AF205" s="13"/>
      <c r="AG205" s="13"/>
      <c r="AH205" s="178" t="s">
        <v>194</v>
      </c>
      <c r="AI205" s="172">
        <v>110</v>
      </c>
    </row>
    <row r="206" spans="3:35" x14ac:dyDescent="0.15">
      <c r="C206" s="217" t="str">
        <f t="shared" si="90"/>
        <v>-</v>
      </c>
      <c r="D206" s="218" t="str">
        <f>G$76</f>
        <v>-</v>
      </c>
      <c r="E206" s="46">
        <f t="shared" si="81"/>
        <v>13</v>
      </c>
      <c r="F206" s="10" t="str">
        <f t="shared" si="72"/>
        <v>ooi</v>
      </c>
      <c r="G206" s="42">
        <f t="shared" si="73"/>
        <v>0</v>
      </c>
      <c r="H206" s="43">
        <f>IF(AND($E$4=G206,$H$4=F206,$P$57&lt;=SUM(C206:E206),SUM(C206:E206)&lt;=$P$58),1+MAX(H$84:H205),0)</f>
        <v>0</v>
      </c>
      <c r="I206" s="43">
        <f t="shared" si="74"/>
        <v>0</v>
      </c>
      <c r="J206" s="219" t="str">
        <f t="shared" si="91"/>
        <v>-</v>
      </c>
      <c r="K206" s="218" t="str">
        <f>N$76</f>
        <v>-</v>
      </c>
      <c r="L206" s="46">
        <f t="shared" si="82"/>
        <v>13</v>
      </c>
      <c r="M206" s="10" t="str">
        <f t="shared" si="76"/>
        <v>ooi</v>
      </c>
      <c r="N206" s="42">
        <f t="shared" si="77"/>
        <v>0</v>
      </c>
      <c r="O206" s="43">
        <f>IF(AND($E$4=N206,$H$4=M206,$P$57&lt;=SUM(J206:L206),SUM(J206:L206)&lt;=$P$58),1+MAX(O$84:O205),0)</f>
        <v>0</v>
      </c>
      <c r="P206" s="43">
        <f t="shared" si="78"/>
        <v>0</v>
      </c>
      <c r="R206" s="10">
        <v>123</v>
      </c>
      <c r="S206" s="207" t="s">
        <v>214</v>
      </c>
      <c r="T206" s="8">
        <v>140</v>
      </c>
      <c r="U206" s="8">
        <v>218</v>
      </c>
      <c r="V206" s="8">
        <v>170</v>
      </c>
      <c r="W206" s="208">
        <f t="shared" si="79"/>
        <v>2429</v>
      </c>
      <c r="X206" s="13">
        <v>123</v>
      </c>
      <c r="Y206" s="13"/>
      <c r="Z206" s="13"/>
      <c r="AA206" s="13"/>
      <c r="AB206" s="13"/>
      <c r="AC206" s="13"/>
      <c r="AD206" s="13"/>
      <c r="AE206" s="13"/>
      <c r="AF206" s="13"/>
      <c r="AG206" s="13"/>
      <c r="AH206" s="178" t="s">
        <v>195</v>
      </c>
      <c r="AI206" s="172">
        <v>111</v>
      </c>
    </row>
    <row r="207" spans="3:35" x14ac:dyDescent="0.15">
      <c r="C207" s="217" t="str">
        <f t="shared" si="90"/>
        <v>-</v>
      </c>
      <c r="D207" s="218" t="str">
        <f>G$77</f>
        <v>-</v>
      </c>
      <c r="E207" s="46">
        <f t="shared" si="81"/>
        <v>13</v>
      </c>
      <c r="F207" s="10" t="str">
        <f t="shared" si="72"/>
        <v>ooi</v>
      </c>
      <c r="G207" s="42">
        <f t="shared" si="73"/>
        <v>0</v>
      </c>
      <c r="H207" s="43">
        <f>IF(AND($E$4=G207,$H$4=F207,$P$57&lt;=SUM(C207:E207),SUM(C207:E207)&lt;=$P$58),1+MAX(H$84:H206),0)</f>
        <v>0</v>
      </c>
      <c r="I207" s="43">
        <f t="shared" si="74"/>
        <v>0</v>
      </c>
      <c r="J207" s="219" t="str">
        <f t="shared" si="91"/>
        <v>-</v>
      </c>
      <c r="K207" s="218" t="str">
        <f>N$77</f>
        <v>-</v>
      </c>
      <c r="L207" s="46">
        <f t="shared" si="82"/>
        <v>13</v>
      </c>
      <c r="M207" s="10" t="str">
        <f t="shared" si="76"/>
        <v>ooi</v>
      </c>
      <c r="N207" s="42">
        <f t="shared" si="77"/>
        <v>0</v>
      </c>
      <c r="O207" s="43">
        <f>IF(AND($E$4=N207,$H$4=M207,$P$57&lt;=SUM(J207:L207),SUM(J207:L207)&lt;=$P$58),1+MAX(O$84:O206),0)</f>
        <v>0</v>
      </c>
      <c r="P207" s="43">
        <f t="shared" si="78"/>
        <v>0</v>
      </c>
      <c r="R207" s="10">
        <v>124</v>
      </c>
      <c r="S207" s="207" t="s">
        <v>217</v>
      </c>
      <c r="T207" s="8">
        <v>130</v>
      </c>
      <c r="U207" s="8">
        <v>223</v>
      </c>
      <c r="V207" s="8">
        <v>182</v>
      </c>
      <c r="W207" s="208">
        <f t="shared" si="79"/>
        <v>2476</v>
      </c>
      <c r="X207" s="13">
        <v>124</v>
      </c>
      <c r="Y207" s="13"/>
      <c r="Z207" s="13"/>
      <c r="AA207" s="13"/>
      <c r="AB207" s="13"/>
      <c r="AC207" s="13"/>
      <c r="AD207" s="13"/>
      <c r="AE207" s="13"/>
      <c r="AF207" s="13"/>
      <c r="AG207" s="13"/>
      <c r="AH207" s="178" t="s">
        <v>42</v>
      </c>
      <c r="AI207" s="172">
        <v>112</v>
      </c>
    </row>
    <row r="208" spans="3:35" x14ac:dyDescent="0.15">
      <c r="C208" s="217" t="str">
        <f t="shared" si="90"/>
        <v>-</v>
      </c>
      <c r="D208" s="218" t="str">
        <f>G$78</f>
        <v>-</v>
      </c>
      <c r="E208" s="46">
        <f t="shared" si="81"/>
        <v>13</v>
      </c>
      <c r="F208" s="10" t="str">
        <f t="shared" si="72"/>
        <v>ooi</v>
      </c>
      <c r="G208" s="42">
        <f t="shared" si="73"/>
        <v>0</v>
      </c>
      <c r="H208" s="43">
        <f>IF(AND($E$4=G208,$H$4=F208,$P$57&lt;=SUM(C208:E208),SUM(C208:E208)&lt;=$P$58),1+MAX(H$84:H207),0)</f>
        <v>0</v>
      </c>
      <c r="I208" s="43">
        <f t="shared" si="74"/>
        <v>0</v>
      </c>
      <c r="J208" s="219" t="str">
        <f t="shared" si="91"/>
        <v>-</v>
      </c>
      <c r="K208" s="218" t="str">
        <f>N$78</f>
        <v>-</v>
      </c>
      <c r="L208" s="46">
        <f t="shared" si="82"/>
        <v>13</v>
      </c>
      <c r="M208" s="10" t="str">
        <f t="shared" si="76"/>
        <v>ooi</v>
      </c>
      <c r="N208" s="42">
        <f t="shared" si="77"/>
        <v>0</v>
      </c>
      <c r="O208" s="43">
        <f>IF(AND($E$4=N208,$H$4=M208,$P$57&lt;=SUM(J208:L208),SUM(J208:L208)&lt;=$P$58),1+MAX(O$84:O207),0)</f>
        <v>0</v>
      </c>
      <c r="P208" s="43">
        <f t="shared" si="78"/>
        <v>0</v>
      </c>
      <c r="R208" s="10">
        <v>125</v>
      </c>
      <c r="S208" s="207" t="s">
        <v>219</v>
      </c>
      <c r="T208" s="8">
        <v>130</v>
      </c>
      <c r="U208" s="8">
        <v>198</v>
      </c>
      <c r="V208" s="8">
        <v>173</v>
      </c>
      <c r="W208" s="208">
        <f t="shared" si="79"/>
        <v>2165</v>
      </c>
      <c r="X208" s="13">
        <v>125</v>
      </c>
      <c r="Y208" s="13"/>
      <c r="Z208" s="13"/>
      <c r="AA208" s="13"/>
      <c r="AB208" s="13"/>
      <c r="AC208" s="13"/>
      <c r="AD208" s="13"/>
      <c r="AE208" s="13"/>
      <c r="AF208" s="13"/>
      <c r="AG208" s="13"/>
      <c r="AH208" s="180" t="s">
        <v>29</v>
      </c>
      <c r="AI208" s="172">
        <v>464</v>
      </c>
    </row>
    <row r="209" spans="3:35" x14ac:dyDescent="0.15">
      <c r="C209" s="217" t="str">
        <f t="shared" si="90"/>
        <v>-</v>
      </c>
      <c r="D209" s="218" t="str">
        <f>G$79</f>
        <v>-</v>
      </c>
      <c r="E209" s="46">
        <f t="shared" si="81"/>
        <v>13</v>
      </c>
      <c r="F209" s="10" t="str">
        <f t="shared" si="72"/>
        <v>ooi</v>
      </c>
      <c r="G209" s="42">
        <f t="shared" si="73"/>
        <v>0</v>
      </c>
      <c r="H209" s="43">
        <f>IF(AND($E$4=G209,$H$4=F209,$P$57&lt;=SUM(C209:E209),SUM(C209:E209)&lt;=$P$58),1+MAX(H$84:H208),0)</f>
        <v>0</v>
      </c>
      <c r="I209" s="43">
        <f t="shared" si="74"/>
        <v>0</v>
      </c>
      <c r="J209" s="219" t="str">
        <f t="shared" si="91"/>
        <v>-</v>
      </c>
      <c r="K209" s="218" t="str">
        <f>N$79</f>
        <v>-</v>
      </c>
      <c r="L209" s="46">
        <f t="shared" si="82"/>
        <v>13</v>
      </c>
      <c r="M209" s="10" t="str">
        <f t="shared" si="76"/>
        <v>ooi</v>
      </c>
      <c r="N209" s="42">
        <f t="shared" si="77"/>
        <v>0</v>
      </c>
      <c r="O209" s="43">
        <f>IF(AND($E$4=N209,$H$4=M209,$P$57&lt;=SUM(J209:L209),SUM(J209:L209)&lt;=$P$58),1+MAX(O$84:O208),0)</f>
        <v>0</v>
      </c>
      <c r="P209" s="43">
        <f t="shared" si="78"/>
        <v>0</v>
      </c>
      <c r="R209" s="10">
        <v>126</v>
      </c>
      <c r="S209" s="207" t="s">
        <v>222</v>
      </c>
      <c r="T209" s="8">
        <v>130</v>
      </c>
      <c r="U209" s="8">
        <v>206</v>
      </c>
      <c r="V209" s="8">
        <v>169</v>
      </c>
      <c r="W209" s="208">
        <f t="shared" si="79"/>
        <v>2222</v>
      </c>
      <c r="X209" s="13">
        <v>126</v>
      </c>
      <c r="Y209" s="13"/>
      <c r="Z209" s="13"/>
      <c r="AA209" s="13"/>
      <c r="AB209" s="13"/>
      <c r="AC209" s="13"/>
      <c r="AD209" s="13"/>
      <c r="AE209" s="13"/>
      <c r="AF209" s="13"/>
      <c r="AG209" s="13"/>
      <c r="AH209" s="180" t="s">
        <v>196</v>
      </c>
      <c r="AI209" s="172">
        <v>440</v>
      </c>
    </row>
    <row r="210" spans="3:35" x14ac:dyDescent="0.15">
      <c r="C210" s="217" t="str">
        <f t="shared" si="90"/>
        <v>-</v>
      </c>
      <c r="D210" s="218" t="str">
        <f>G$80</f>
        <v>-</v>
      </c>
      <c r="E210" s="46">
        <f t="shared" si="81"/>
        <v>13</v>
      </c>
      <c r="F210" s="10" t="str">
        <f t="shared" si="72"/>
        <v>ooi</v>
      </c>
      <c r="G210" s="42">
        <f t="shared" si="73"/>
        <v>0</v>
      </c>
      <c r="H210" s="43">
        <f>IF(AND($E$4=G210,$H$4=F210,$P$57&lt;=SUM(C210:E210),SUM(C210:E210)&lt;=$P$58),1+MAX(H$84:H209),0)</f>
        <v>0</v>
      </c>
      <c r="I210" s="43">
        <f t="shared" si="74"/>
        <v>0</v>
      </c>
      <c r="J210" s="219" t="str">
        <f t="shared" si="91"/>
        <v>-</v>
      </c>
      <c r="K210" s="218" t="str">
        <f>N$80</f>
        <v>-</v>
      </c>
      <c r="L210" s="46">
        <f t="shared" si="82"/>
        <v>13</v>
      </c>
      <c r="M210" s="10" t="str">
        <f t="shared" si="76"/>
        <v>ooi</v>
      </c>
      <c r="N210" s="42">
        <f t="shared" si="77"/>
        <v>0</v>
      </c>
      <c r="O210" s="43">
        <f>IF(AND($E$4=N210,$H$4=M210,$P$57&lt;=SUM(J210:L210),SUM(J210:L210)&lt;=$P$58),1+MAX(O$84:O209),0)</f>
        <v>0</v>
      </c>
      <c r="P210" s="43">
        <f t="shared" si="78"/>
        <v>0</v>
      </c>
      <c r="R210" s="10">
        <v>127</v>
      </c>
      <c r="S210" s="207" t="s">
        <v>224</v>
      </c>
      <c r="T210" s="8">
        <v>130</v>
      </c>
      <c r="U210" s="8">
        <v>238</v>
      </c>
      <c r="V210" s="8">
        <v>197</v>
      </c>
      <c r="W210" s="208">
        <f t="shared" si="79"/>
        <v>2730</v>
      </c>
      <c r="X210" s="13">
        <v>127</v>
      </c>
      <c r="Y210" s="13"/>
      <c r="Z210" s="13"/>
      <c r="AA210" s="13"/>
      <c r="AB210" s="13"/>
      <c r="AC210" s="13"/>
      <c r="AD210" s="13"/>
      <c r="AE210" s="13"/>
      <c r="AF210" s="13"/>
      <c r="AG210" s="13"/>
      <c r="AH210" s="178" t="s">
        <v>197</v>
      </c>
      <c r="AI210" s="172">
        <v>113</v>
      </c>
    </row>
    <row r="211" spans="3:35" x14ac:dyDescent="0.15">
      <c r="C211" s="217" t="str">
        <f t="shared" si="90"/>
        <v>-</v>
      </c>
      <c r="D211" s="218" t="str">
        <f>G$81</f>
        <v>-</v>
      </c>
      <c r="E211" s="46">
        <f t="shared" si="81"/>
        <v>13</v>
      </c>
      <c r="F211" s="10" t="str">
        <f t="shared" si="72"/>
        <v>ooi</v>
      </c>
      <c r="G211" s="42">
        <f t="shared" si="73"/>
        <v>0</v>
      </c>
      <c r="H211" s="43">
        <f>IF(AND($E$4=G211,$H$4=F211,$P$57&lt;=SUM(C211:E211),SUM(C211:E211)&lt;=$P$58),1+MAX(H$84:H210),0)</f>
        <v>0</v>
      </c>
      <c r="I211" s="43">
        <f t="shared" si="74"/>
        <v>0</v>
      </c>
      <c r="J211" s="219" t="str">
        <f t="shared" si="91"/>
        <v>-</v>
      </c>
      <c r="K211" s="218" t="str">
        <f>N$81</f>
        <v>-</v>
      </c>
      <c r="L211" s="46">
        <f t="shared" si="82"/>
        <v>13</v>
      </c>
      <c r="M211" s="10" t="str">
        <f t="shared" si="76"/>
        <v>ooi</v>
      </c>
      <c r="N211" s="42">
        <f t="shared" si="77"/>
        <v>0</v>
      </c>
      <c r="O211" s="43">
        <f>IF(AND($E$4=N211,$H$4=M211,$P$57&lt;=SUM(J211:L211),SUM(J211:L211)&lt;=$P$58),1+MAX(O$84:O210),0)</f>
        <v>0</v>
      </c>
      <c r="P211" s="43">
        <f t="shared" si="78"/>
        <v>0</v>
      </c>
      <c r="R211" s="10">
        <v>128</v>
      </c>
      <c r="S211" s="207" t="s">
        <v>225</v>
      </c>
      <c r="T211" s="8">
        <v>150</v>
      </c>
      <c r="U211" s="8">
        <v>198</v>
      </c>
      <c r="V211" s="8">
        <v>197</v>
      </c>
      <c r="W211" s="208">
        <f t="shared" si="79"/>
        <v>2452</v>
      </c>
      <c r="X211" s="13">
        <v>128</v>
      </c>
      <c r="Y211" s="13"/>
      <c r="Z211" s="13"/>
      <c r="AA211" s="13"/>
      <c r="AB211" s="13"/>
      <c r="AC211" s="13"/>
      <c r="AD211" s="13"/>
      <c r="AE211" s="13"/>
      <c r="AF211" s="13"/>
      <c r="AG211" s="13"/>
      <c r="AH211" s="180" t="s">
        <v>103</v>
      </c>
      <c r="AI211" s="172">
        <v>242</v>
      </c>
    </row>
    <row r="212" spans="3:35" x14ac:dyDescent="0.15">
      <c r="C212" s="217" t="str">
        <f t="shared" ref="C212:C227" si="92">F$74</f>
        <v>-</v>
      </c>
      <c r="D212" s="218">
        <f>G$66</f>
        <v>13</v>
      </c>
      <c r="E212" s="46">
        <f t="shared" si="81"/>
        <v>13</v>
      </c>
      <c r="F212" s="10" t="str">
        <f t="shared" ref="F212:F275" si="93">IF(MAX(C212:E212)=C212,"i","o")&amp;IF(MAX(C212:E212)=D212,"i","o")&amp;IF(MAX(C212:E212)=E212,"i","o")</f>
        <v>oii</v>
      </c>
      <c r="G212" s="42">
        <f t="shared" ref="G212:G275" si="94">IF(COUNTIF(C212:E212,"-")&gt;0,0,TRUNC((F$56+C212)*(G$56+D212)^0.5*(H$56+E212)^0.5*I$56^2/10))</f>
        <v>0</v>
      </c>
      <c r="H212" s="43">
        <f>IF(AND($E$4=G212,$H$4=F212,$P$57&lt;=SUM(C212:E212),SUM(C212:E212)&lt;=$P$58),1+MAX(H$84:H211),0)</f>
        <v>0</v>
      </c>
      <c r="I212" s="43">
        <f t="shared" ref="I212:I275" si="95">IF(H212=0,0,DEC2HEX(C212)&amp;DEC2HEX(D212)&amp;DEC2HEX(E212))</f>
        <v>0</v>
      </c>
      <c r="J212" s="219" t="str">
        <f t="shared" ref="J212:J227" si="96">M$74</f>
        <v>-</v>
      </c>
      <c r="K212" s="218">
        <f>N$66</f>
        <v>13</v>
      </c>
      <c r="L212" s="46">
        <f t="shared" si="82"/>
        <v>13</v>
      </c>
      <c r="M212" s="10" t="str">
        <f t="shared" ref="M212:M275" si="97">IF(MAX(J212:L212)=J212,"i","o")&amp;IF(MAX(J212:L212)=K212,"i","o")&amp;IF(MAX(J212:L212)=L212,"i","o")</f>
        <v>oii</v>
      </c>
      <c r="N212" s="42">
        <f t="shared" ref="N212:N275" si="98">IF(COUNTIF(J212:L212,"-")&gt;0,0,TRUNC((M$56+J212)*(N$56+K212)^0.5*(O$56+L212)^0.5*P$56^2/10))</f>
        <v>0</v>
      </c>
      <c r="O212" s="43">
        <f>IF(AND($E$4=N212,$H$4=M212,$P$57&lt;=SUM(J212:L212),SUM(J212:L212)&lt;=$P$58),1+MAX(O$84:O211),0)</f>
        <v>0</v>
      </c>
      <c r="P212" s="43">
        <f t="shared" ref="P212:P275" si="99">IF(O212=0,0,DEC2HEX(J212)&amp;DEC2HEX(K212)&amp;DEC2HEX(L212))</f>
        <v>0</v>
      </c>
      <c r="R212" s="10">
        <v>129</v>
      </c>
      <c r="S212" s="207" t="s">
        <v>226</v>
      </c>
      <c r="T212" s="8">
        <v>40</v>
      </c>
      <c r="U212" s="8">
        <v>29</v>
      </c>
      <c r="V212" s="8">
        <v>102</v>
      </c>
      <c r="W212" s="208">
        <f t="shared" ref="W212:W277" si="100">TRUNC((U212+15)*(V212+15)^0.5*(T212+15)^0.5*VLOOKUP($W$83,$Y$84:$Z$163,2,FALSE)^2/10)</f>
        <v>217</v>
      </c>
      <c r="X212" s="13">
        <v>129</v>
      </c>
      <c r="Y212" s="13"/>
      <c r="Z212" s="13"/>
      <c r="AA212" s="13"/>
      <c r="AB212" s="13"/>
      <c r="AC212" s="13"/>
      <c r="AD212" s="13"/>
      <c r="AE212" s="13"/>
      <c r="AF212" s="13"/>
      <c r="AG212" s="13"/>
      <c r="AH212" s="178" t="s">
        <v>198</v>
      </c>
      <c r="AI212" s="172">
        <v>114</v>
      </c>
    </row>
    <row r="213" spans="3:35" x14ac:dyDescent="0.15">
      <c r="C213" s="217" t="str">
        <f t="shared" si="92"/>
        <v>-</v>
      </c>
      <c r="D213" s="218">
        <f>G$67</f>
        <v>14</v>
      </c>
      <c r="E213" s="46">
        <f t="shared" si="81"/>
        <v>13</v>
      </c>
      <c r="F213" s="10" t="str">
        <f t="shared" si="93"/>
        <v>oio</v>
      </c>
      <c r="G213" s="42">
        <f t="shared" si="94"/>
        <v>0</v>
      </c>
      <c r="H213" s="43">
        <f>IF(AND($E$4=G213,$H$4=F213,$P$57&lt;=SUM(C213:E213),SUM(C213:E213)&lt;=$P$58),1+MAX(H$84:H212),0)</f>
        <v>0</v>
      </c>
      <c r="I213" s="43">
        <f t="shared" si="95"/>
        <v>0</v>
      </c>
      <c r="J213" s="219" t="str">
        <f t="shared" si="96"/>
        <v>-</v>
      </c>
      <c r="K213" s="218" t="str">
        <f>N$67</f>
        <v>-</v>
      </c>
      <c r="L213" s="46">
        <f t="shared" si="82"/>
        <v>13</v>
      </c>
      <c r="M213" s="10" t="str">
        <f t="shared" si="97"/>
        <v>ooi</v>
      </c>
      <c r="N213" s="42">
        <f t="shared" si="98"/>
        <v>0</v>
      </c>
      <c r="O213" s="43">
        <f>IF(AND($E$4=N213,$H$4=M213,$P$57&lt;=SUM(J213:L213),SUM(J213:L213)&lt;=$P$58),1+MAX(O$84:O212),0)</f>
        <v>0</v>
      </c>
      <c r="P213" s="43">
        <f t="shared" si="99"/>
        <v>0</v>
      </c>
      <c r="R213" s="10">
        <v>130</v>
      </c>
      <c r="S213" s="207" t="s">
        <v>54</v>
      </c>
      <c r="T213" s="8">
        <v>190</v>
      </c>
      <c r="U213" s="8">
        <v>237</v>
      </c>
      <c r="V213" s="8">
        <v>197</v>
      </c>
      <c r="W213" s="208">
        <f t="shared" si="100"/>
        <v>3234</v>
      </c>
      <c r="X213" s="13">
        <v>130</v>
      </c>
      <c r="Y213" s="13"/>
      <c r="Z213" s="13"/>
      <c r="AA213" s="13"/>
      <c r="AB213" s="13"/>
      <c r="AC213" s="13"/>
      <c r="AD213" s="13"/>
      <c r="AE213" s="13"/>
      <c r="AF213" s="13"/>
      <c r="AG213" s="13"/>
      <c r="AH213" s="180" t="s">
        <v>199</v>
      </c>
      <c r="AI213" s="172">
        <v>465</v>
      </c>
    </row>
    <row r="214" spans="3:35" x14ac:dyDescent="0.15">
      <c r="C214" s="217" t="str">
        <f t="shared" si="92"/>
        <v>-</v>
      </c>
      <c r="D214" s="218" t="str">
        <f>G$68</f>
        <v>-</v>
      </c>
      <c r="E214" s="46">
        <f t="shared" ref="E214:E277" si="101">E213</f>
        <v>13</v>
      </c>
      <c r="F214" s="10" t="str">
        <f t="shared" si="93"/>
        <v>ooi</v>
      </c>
      <c r="G214" s="42">
        <f t="shared" si="94"/>
        <v>0</v>
      </c>
      <c r="H214" s="43">
        <f>IF(AND($E$4=G214,$H$4=F214,$P$57&lt;=SUM(C214:E214),SUM(C214:E214)&lt;=$P$58),1+MAX(H$84:H213),0)</f>
        <v>0</v>
      </c>
      <c r="I214" s="43">
        <f t="shared" si="95"/>
        <v>0</v>
      </c>
      <c r="J214" s="219" t="str">
        <f t="shared" si="96"/>
        <v>-</v>
      </c>
      <c r="K214" s="218" t="str">
        <f>N$68</f>
        <v>-</v>
      </c>
      <c r="L214" s="46">
        <f t="shared" ref="L214:L277" si="102">L213</f>
        <v>13</v>
      </c>
      <c r="M214" s="10" t="str">
        <f t="shared" si="97"/>
        <v>ooi</v>
      </c>
      <c r="N214" s="42">
        <f t="shared" si="98"/>
        <v>0</v>
      </c>
      <c r="O214" s="43">
        <f>IF(AND($E$4=N214,$H$4=M214,$P$57&lt;=SUM(J214:L214),SUM(J214:L214)&lt;=$P$58),1+MAX(O$84:O213),0)</f>
        <v>0</v>
      </c>
      <c r="P214" s="43">
        <f t="shared" si="99"/>
        <v>0</v>
      </c>
      <c r="R214" s="10">
        <v>131</v>
      </c>
      <c r="S214" s="207" t="s">
        <v>85</v>
      </c>
      <c r="T214" s="8">
        <v>260</v>
      </c>
      <c r="U214" s="8">
        <v>165</v>
      </c>
      <c r="V214" s="8">
        <v>180</v>
      </c>
      <c r="W214" s="208">
        <f t="shared" si="100"/>
        <v>2566</v>
      </c>
      <c r="X214" s="13">
        <v>131</v>
      </c>
      <c r="Y214" s="13"/>
      <c r="Z214" s="13"/>
      <c r="AA214" s="13"/>
      <c r="AB214" s="13"/>
      <c r="AC214" s="13"/>
      <c r="AD214" s="13"/>
      <c r="AE214" s="13"/>
      <c r="AF214" s="13"/>
      <c r="AG214" s="13"/>
      <c r="AH214" s="178" t="s">
        <v>200</v>
      </c>
      <c r="AI214" s="172">
        <v>115</v>
      </c>
    </row>
    <row r="215" spans="3:35" x14ac:dyDescent="0.15">
      <c r="C215" s="217" t="str">
        <f t="shared" si="92"/>
        <v>-</v>
      </c>
      <c r="D215" s="218" t="str">
        <f>G$69</f>
        <v>-</v>
      </c>
      <c r="E215" s="46">
        <f t="shared" si="101"/>
        <v>13</v>
      </c>
      <c r="F215" s="10" t="str">
        <f t="shared" si="93"/>
        <v>ooi</v>
      </c>
      <c r="G215" s="42">
        <f t="shared" si="94"/>
        <v>0</v>
      </c>
      <c r="H215" s="43">
        <f>IF(AND($E$4=G215,$H$4=F215,$P$57&lt;=SUM(C215:E215),SUM(C215:E215)&lt;=$P$58),1+MAX(H$84:H214),0)</f>
        <v>0</v>
      </c>
      <c r="I215" s="43">
        <f t="shared" si="95"/>
        <v>0</v>
      </c>
      <c r="J215" s="219" t="str">
        <f t="shared" si="96"/>
        <v>-</v>
      </c>
      <c r="K215" s="218" t="str">
        <f>N$69</f>
        <v>-</v>
      </c>
      <c r="L215" s="46">
        <f t="shared" si="102"/>
        <v>13</v>
      </c>
      <c r="M215" s="10" t="str">
        <f t="shared" si="97"/>
        <v>ooi</v>
      </c>
      <c r="N215" s="42">
        <f t="shared" si="98"/>
        <v>0</v>
      </c>
      <c r="O215" s="43">
        <f>IF(AND($E$4=N215,$H$4=M215,$P$57&lt;=SUM(J215:L215),SUM(J215:L215)&lt;=$P$58),1+MAX(O$84:O214),0)</f>
        <v>0</v>
      </c>
      <c r="P215" s="43">
        <f t="shared" si="99"/>
        <v>0</v>
      </c>
      <c r="R215" s="136">
        <v>131.01</v>
      </c>
      <c r="S215" s="209" t="s">
        <v>96</v>
      </c>
      <c r="T215" s="133">
        <v>260</v>
      </c>
      <c r="U215" s="133">
        <v>186</v>
      </c>
      <c r="V215" s="133">
        <v>190</v>
      </c>
      <c r="W215" s="210">
        <f>TRUNC((U215+15)*(V215+15)^0.5*(T215+15)^0.5*VLOOKUP($W$83,$Y$84:$Z$163,2,FALSE)^2/10)</f>
        <v>2938</v>
      </c>
      <c r="X215" s="136">
        <v>131</v>
      </c>
      <c r="Y215" s="13"/>
      <c r="Z215" s="13"/>
      <c r="AA215" s="13"/>
      <c r="AB215" s="13"/>
      <c r="AC215" s="13"/>
      <c r="AD215" s="13"/>
      <c r="AE215" s="13"/>
      <c r="AF215" s="13"/>
      <c r="AG215" s="13"/>
      <c r="AH215" s="178" t="s">
        <v>201</v>
      </c>
      <c r="AI215" s="172">
        <v>116</v>
      </c>
    </row>
    <row r="216" spans="3:35" x14ac:dyDescent="0.15">
      <c r="C216" s="217" t="str">
        <f t="shared" si="92"/>
        <v>-</v>
      </c>
      <c r="D216" s="218" t="str">
        <f>G$70</f>
        <v>-</v>
      </c>
      <c r="E216" s="46">
        <f t="shared" si="101"/>
        <v>13</v>
      </c>
      <c r="F216" s="10" t="str">
        <f t="shared" si="93"/>
        <v>ooi</v>
      </c>
      <c r="G216" s="42">
        <f t="shared" si="94"/>
        <v>0</v>
      </c>
      <c r="H216" s="43">
        <f>IF(AND($E$4=G216,$H$4=F216,$P$57&lt;=SUM(C216:E216),SUM(C216:E216)&lt;=$P$58),1+MAX(H$84:H215),0)</f>
        <v>0</v>
      </c>
      <c r="I216" s="43">
        <f t="shared" si="95"/>
        <v>0</v>
      </c>
      <c r="J216" s="219" t="str">
        <f t="shared" si="96"/>
        <v>-</v>
      </c>
      <c r="K216" s="218" t="str">
        <f>N$70</f>
        <v>-</v>
      </c>
      <c r="L216" s="46">
        <f t="shared" si="102"/>
        <v>13</v>
      </c>
      <c r="M216" s="10" t="str">
        <f t="shared" si="97"/>
        <v>ooi</v>
      </c>
      <c r="N216" s="42">
        <f t="shared" si="98"/>
        <v>0</v>
      </c>
      <c r="O216" s="43">
        <f>IF(AND($E$4=N216,$H$4=M216,$P$57&lt;=SUM(J216:L216),SUM(J216:L216)&lt;=$P$58),1+MAX(O$84:O215),0)</f>
        <v>0</v>
      </c>
      <c r="P216" s="43">
        <f t="shared" si="99"/>
        <v>0</v>
      </c>
      <c r="R216" s="10">
        <v>132</v>
      </c>
      <c r="S216" s="207" t="s">
        <v>227</v>
      </c>
      <c r="T216" s="8">
        <v>96</v>
      </c>
      <c r="U216" s="8">
        <v>91</v>
      </c>
      <c r="V216" s="8">
        <v>91</v>
      </c>
      <c r="W216" s="208">
        <f t="shared" si="100"/>
        <v>707</v>
      </c>
      <c r="X216" s="13">
        <v>132</v>
      </c>
      <c r="Y216" s="13"/>
      <c r="Z216" s="13"/>
      <c r="AA216" s="13"/>
      <c r="AB216" s="13"/>
      <c r="AC216" s="13"/>
      <c r="AD216" s="13"/>
      <c r="AE216" s="13"/>
      <c r="AF216" s="13"/>
      <c r="AG216" s="13"/>
      <c r="AH216" s="178" t="s">
        <v>202</v>
      </c>
      <c r="AI216" s="172">
        <v>117</v>
      </c>
    </row>
    <row r="217" spans="3:35" x14ac:dyDescent="0.15">
      <c r="C217" s="217" t="str">
        <f t="shared" si="92"/>
        <v>-</v>
      </c>
      <c r="D217" s="218" t="str">
        <f>G$71</f>
        <v>-</v>
      </c>
      <c r="E217" s="46">
        <f t="shared" si="101"/>
        <v>13</v>
      </c>
      <c r="F217" s="10" t="str">
        <f t="shared" si="93"/>
        <v>ooi</v>
      </c>
      <c r="G217" s="42">
        <f t="shared" si="94"/>
        <v>0</v>
      </c>
      <c r="H217" s="43">
        <f>IF(AND($E$4=G217,$H$4=F217,$P$57&lt;=SUM(C217:E217),SUM(C217:E217)&lt;=$P$58),1+MAX(H$84:H216),0)</f>
        <v>0</v>
      </c>
      <c r="I217" s="43">
        <f t="shared" si="95"/>
        <v>0</v>
      </c>
      <c r="J217" s="219" t="str">
        <f t="shared" si="96"/>
        <v>-</v>
      </c>
      <c r="K217" s="218" t="str">
        <f>N$71</f>
        <v>-</v>
      </c>
      <c r="L217" s="46">
        <f t="shared" si="102"/>
        <v>13</v>
      </c>
      <c r="M217" s="10" t="str">
        <f t="shared" si="97"/>
        <v>ooi</v>
      </c>
      <c r="N217" s="42">
        <f t="shared" si="98"/>
        <v>0</v>
      </c>
      <c r="O217" s="43">
        <f>IF(AND($E$4=N217,$H$4=M217,$P$57&lt;=SUM(J217:L217),SUM(J217:L217)&lt;=$P$58),1+MAX(O$84:O216),0)</f>
        <v>0</v>
      </c>
      <c r="P217" s="43">
        <f t="shared" si="99"/>
        <v>0</v>
      </c>
      <c r="R217" s="10">
        <v>133</v>
      </c>
      <c r="S217" s="207" t="s">
        <v>229</v>
      </c>
      <c r="T217" s="8">
        <v>110</v>
      </c>
      <c r="U217" s="8">
        <v>104</v>
      </c>
      <c r="V217" s="8">
        <v>121</v>
      </c>
      <c r="W217" s="208">
        <f t="shared" si="100"/>
        <v>955</v>
      </c>
      <c r="X217" s="13">
        <v>133</v>
      </c>
      <c r="Y217" s="13"/>
      <c r="Z217" s="13"/>
      <c r="AA217" s="13"/>
      <c r="AB217" s="13"/>
      <c r="AC217" s="13"/>
      <c r="AD217" s="13"/>
      <c r="AE217" s="13"/>
      <c r="AF217" s="13"/>
      <c r="AG217" s="13"/>
      <c r="AH217" s="180" t="s">
        <v>204</v>
      </c>
      <c r="AI217" s="172">
        <v>230</v>
      </c>
    </row>
    <row r="218" spans="3:35" x14ac:dyDescent="0.15">
      <c r="C218" s="217" t="str">
        <f t="shared" si="92"/>
        <v>-</v>
      </c>
      <c r="D218" s="218" t="str">
        <f>G$72</f>
        <v>-</v>
      </c>
      <c r="E218" s="46">
        <f t="shared" si="101"/>
        <v>13</v>
      </c>
      <c r="F218" s="10" t="str">
        <f t="shared" si="93"/>
        <v>ooi</v>
      </c>
      <c r="G218" s="42">
        <f t="shared" si="94"/>
        <v>0</v>
      </c>
      <c r="H218" s="43">
        <f>IF(AND($E$4=G218,$H$4=F218,$P$57&lt;=SUM(C218:E218),SUM(C218:E218)&lt;=$P$58),1+MAX(H$84:H217),0)</f>
        <v>0</v>
      </c>
      <c r="I218" s="43">
        <f t="shared" si="95"/>
        <v>0</v>
      </c>
      <c r="J218" s="219" t="str">
        <f t="shared" si="96"/>
        <v>-</v>
      </c>
      <c r="K218" s="218" t="str">
        <f>N$72</f>
        <v>-</v>
      </c>
      <c r="L218" s="46">
        <f t="shared" si="102"/>
        <v>13</v>
      </c>
      <c r="M218" s="10" t="str">
        <f t="shared" si="97"/>
        <v>ooi</v>
      </c>
      <c r="N218" s="42">
        <f t="shared" si="98"/>
        <v>0</v>
      </c>
      <c r="O218" s="43">
        <f>IF(AND($E$4=N218,$H$4=M218,$P$57&lt;=SUM(J218:L218),SUM(J218:L218)&lt;=$P$58),1+MAX(O$84:O217),0)</f>
        <v>0</v>
      </c>
      <c r="P218" s="43">
        <f t="shared" si="99"/>
        <v>0</v>
      </c>
      <c r="R218" s="10">
        <v>134</v>
      </c>
      <c r="S218" s="207" t="s">
        <v>87</v>
      </c>
      <c r="T218" s="8">
        <v>260</v>
      </c>
      <c r="U218" s="8">
        <v>205</v>
      </c>
      <c r="V218" s="8">
        <v>177</v>
      </c>
      <c r="W218" s="208">
        <f t="shared" si="100"/>
        <v>3112</v>
      </c>
      <c r="X218" s="13">
        <v>134</v>
      </c>
      <c r="Y218" s="13"/>
      <c r="Z218" s="13"/>
      <c r="AA218" s="13"/>
      <c r="AB218" s="13"/>
      <c r="AC218" s="13"/>
      <c r="AD218" s="13"/>
      <c r="AE218" s="13"/>
      <c r="AF218" s="13"/>
      <c r="AG218" s="13"/>
      <c r="AH218" s="178" t="s">
        <v>206</v>
      </c>
      <c r="AI218" s="172">
        <v>118</v>
      </c>
    </row>
    <row r="219" spans="3:35" x14ac:dyDescent="0.15">
      <c r="C219" s="217" t="str">
        <f t="shared" si="92"/>
        <v>-</v>
      </c>
      <c r="D219" s="218" t="str">
        <f>G$73</f>
        <v>-</v>
      </c>
      <c r="E219" s="46">
        <f t="shared" si="101"/>
        <v>13</v>
      </c>
      <c r="F219" s="10" t="str">
        <f t="shared" si="93"/>
        <v>ooi</v>
      </c>
      <c r="G219" s="42">
        <f t="shared" si="94"/>
        <v>0</v>
      </c>
      <c r="H219" s="43">
        <f>IF(AND($E$4=G219,$H$4=F219,$P$57&lt;=SUM(C219:E219),SUM(C219:E219)&lt;=$P$58),1+MAX(H$84:H218),0)</f>
        <v>0</v>
      </c>
      <c r="I219" s="43">
        <f t="shared" si="95"/>
        <v>0</v>
      </c>
      <c r="J219" s="219" t="str">
        <f t="shared" si="96"/>
        <v>-</v>
      </c>
      <c r="K219" s="218" t="str">
        <f>N$73</f>
        <v>-</v>
      </c>
      <c r="L219" s="46">
        <f t="shared" si="102"/>
        <v>13</v>
      </c>
      <c r="M219" s="10" t="str">
        <f t="shared" si="97"/>
        <v>ooi</v>
      </c>
      <c r="N219" s="42">
        <f t="shared" si="98"/>
        <v>0</v>
      </c>
      <c r="O219" s="43">
        <f>IF(AND($E$4=N219,$H$4=M219,$P$57&lt;=SUM(J219:L219),SUM(J219:L219)&lt;=$P$58),1+MAX(O$84:O218),0)</f>
        <v>0</v>
      </c>
      <c r="P219" s="43">
        <f t="shared" si="99"/>
        <v>0</v>
      </c>
      <c r="R219" s="10">
        <v>135</v>
      </c>
      <c r="S219" s="207" t="s">
        <v>86</v>
      </c>
      <c r="T219" s="8">
        <v>130</v>
      </c>
      <c r="U219" s="8">
        <v>232</v>
      </c>
      <c r="V219" s="8">
        <v>201</v>
      </c>
      <c r="W219" s="208">
        <f t="shared" si="100"/>
        <v>2691</v>
      </c>
      <c r="X219" s="13">
        <v>135</v>
      </c>
      <c r="Y219" s="13"/>
      <c r="Z219" s="13"/>
      <c r="AA219" s="13"/>
      <c r="AB219" s="13"/>
      <c r="AC219" s="13"/>
      <c r="AD219" s="13"/>
      <c r="AE219" s="13"/>
      <c r="AF219" s="13"/>
      <c r="AG219" s="13"/>
      <c r="AH219" s="178" t="s">
        <v>208</v>
      </c>
      <c r="AI219" s="172">
        <v>119</v>
      </c>
    </row>
    <row r="220" spans="3:35" x14ac:dyDescent="0.15">
      <c r="C220" s="217" t="str">
        <f t="shared" si="92"/>
        <v>-</v>
      </c>
      <c r="D220" s="218" t="str">
        <f>G$74</f>
        <v>-</v>
      </c>
      <c r="E220" s="46">
        <f t="shared" si="101"/>
        <v>13</v>
      </c>
      <c r="F220" s="10" t="str">
        <f t="shared" si="93"/>
        <v>ooi</v>
      </c>
      <c r="G220" s="42">
        <f t="shared" si="94"/>
        <v>0</v>
      </c>
      <c r="H220" s="43">
        <f>IF(AND($E$4=G220,$H$4=F220,$P$57&lt;=SUM(C220:E220),SUM(C220:E220)&lt;=$P$58),1+MAX(H$84:H219),0)</f>
        <v>0</v>
      </c>
      <c r="I220" s="43">
        <f t="shared" si="95"/>
        <v>0</v>
      </c>
      <c r="J220" s="219" t="str">
        <f t="shared" si="96"/>
        <v>-</v>
      </c>
      <c r="K220" s="218" t="str">
        <f>N$74</f>
        <v>-</v>
      </c>
      <c r="L220" s="46">
        <f t="shared" si="102"/>
        <v>13</v>
      </c>
      <c r="M220" s="10" t="str">
        <f t="shared" si="97"/>
        <v>ooi</v>
      </c>
      <c r="N220" s="42">
        <f t="shared" si="98"/>
        <v>0</v>
      </c>
      <c r="O220" s="43">
        <f>IF(AND($E$4=N220,$H$4=M220,$P$57&lt;=SUM(J220:L220),SUM(J220:L220)&lt;=$P$58),1+MAX(O$84:O219),0)</f>
        <v>0</v>
      </c>
      <c r="P220" s="43">
        <f t="shared" si="99"/>
        <v>0</v>
      </c>
      <c r="R220" s="10">
        <v>136</v>
      </c>
      <c r="S220" s="207" t="s">
        <v>74</v>
      </c>
      <c r="T220" s="8">
        <v>130</v>
      </c>
      <c r="U220" s="8">
        <v>246</v>
      </c>
      <c r="V220" s="8">
        <v>204</v>
      </c>
      <c r="W220" s="208">
        <f t="shared" si="100"/>
        <v>2863</v>
      </c>
      <c r="X220" s="13">
        <v>136</v>
      </c>
      <c r="Y220" s="13"/>
      <c r="Z220" s="13"/>
      <c r="AA220" s="13"/>
      <c r="AB220" s="13"/>
      <c r="AC220" s="13"/>
      <c r="AD220" s="13"/>
      <c r="AE220" s="13"/>
      <c r="AF220" s="13"/>
      <c r="AG220" s="13"/>
      <c r="AH220" s="178" t="s">
        <v>210</v>
      </c>
      <c r="AI220" s="172">
        <v>120</v>
      </c>
    </row>
    <row r="221" spans="3:35" x14ac:dyDescent="0.15">
      <c r="C221" s="217" t="str">
        <f t="shared" si="92"/>
        <v>-</v>
      </c>
      <c r="D221" s="218" t="str">
        <f>G$75</f>
        <v>-</v>
      </c>
      <c r="E221" s="46">
        <f t="shared" si="101"/>
        <v>13</v>
      </c>
      <c r="F221" s="10" t="str">
        <f t="shared" si="93"/>
        <v>ooi</v>
      </c>
      <c r="G221" s="42">
        <f t="shared" si="94"/>
        <v>0</v>
      </c>
      <c r="H221" s="43">
        <f>IF(AND($E$4=G221,$H$4=F221,$P$57&lt;=SUM(C221:E221),SUM(C221:E221)&lt;=$P$58),1+MAX(H$84:H220),0)</f>
        <v>0</v>
      </c>
      <c r="I221" s="43">
        <f t="shared" si="95"/>
        <v>0</v>
      </c>
      <c r="J221" s="219" t="str">
        <f t="shared" si="96"/>
        <v>-</v>
      </c>
      <c r="K221" s="218" t="str">
        <f>N$75</f>
        <v>-</v>
      </c>
      <c r="L221" s="46">
        <f t="shared" si="102"/>
        <v>13</v>
      </c>
      <c r="M221" s="10" t="str">
        <f t="shared" si="97"/>
        <v>ooi</v>
      </c>
      <c r="N221" s="42">
        <f t="shared" si="98"/>
        <v>0</v>
      </c>
      <c r="O221" s="43">
        <f>IF(AND($E$4=N221,$H$4=M221,$P$57&lt;=SUM(J221:L221),SUM(J221:L221)&lt;=$P$58),1+MAX(O$84:O220),0)</f>
        <v>0</v>
      </c>
      <c r="P221" s="43">
        <f t="shared" si="99"/>
        <v>0</v>
      </c>
      <c r="R221" s="10">
        <v>137</v>
      </c>
      <c r="S221" s="207" t="s">
        <v>237</v>
      </c>
      <c r="T221" s="8">
        <v>130</v>
      </c>
      <c r="U221" s="8">
        <v>153</v>
      </c>
      <c r="V221" s="8">
        <v>139</v>
      </c>
      <c r="W221" s="208">
        <f t="shared" si="100"/>
        <v>1545</v>
      </c>
      <c r="X221" s="13">
        <v>137</v>
      </c>
      <c r="Y221" s="13"/>
      <c r="Z221" s="13"/>
      <c r="AA221" s="13"/>
      <c r="AB221" s="13"/>
      <c r="AC221" s="13"/>
      <c r="AD221" s="13"/>
      <c r="AE221" s="13"/>
      <c r="AF221" s="13"/>
      <c r="AG221" s="13"/>
      <c r="AH221" s="178" t="s">
        <v>211</v>
      </c>
      <c r="AI221" s="172">
        <v>121</v>
      </c>
    </row>
    <row r="222" spans="3:35" x14ac:dyDescent="0.15">
      <c r="C222" s="217" t="str">
        <f t="shared" si="92"/>
        <v>-</v>
      </c>
      <c r="D222" s="218" t="str">
        <f>G$76</f>
        <v>-</v>
      </c>
      <c r="E222" s="46">
        <f t="shared" si="101"/>
        <v>13</v>
      </c>
      <c r="F222" s="10" t="str">
        <f t="shared" si="93"/>
        <v>ooi</v>
      </c>
      <c r="G222" s="42">
        <f t="shared" si="94"/>
        <v>0</v>
      </c>
      <c r="H222" s="43">
        <f>IF(AND($E$4=G222,$H$4=F222,$P$57&lt;=SUM(C222:E222),SUM(C222:E222)&lt;=$P$58),1+MAX(H$84:H221),0)</f>
        <v>0</v>
      </c>
      <c r="I222" s="43">
        <f t="shared" si="95"/>
        <v>0</v>
      </c>
      <c r="J222" s="219" t="str">
        <f t="shared" si="96"/>
        <v>-</v>
      </c>
      <c r="K222" s="218" t="str">
        <f>N$76</f>
        <v>-</v>
      </c>
      <c r="L222" s="46">
        <f t="shared" si="102"/>
        <v>13</v>
      </c>
      <c r="M222" s="10" t="str">
        <f t="shared" si="97"/>
        <v>ooi</v>
      </c>
      <c r="N222" s="42">
        <f t="shared" si="98"/>
        <v>0</v>
      </c>
      <c r="O222" s="43">
        <f>IF(AND($E$4=N222,$H$4=M222,$P$57&lt;=SUM(J222:L222),SUM(J222:L222)&lt;=$P$58),1+MAX(O$84:O221),0)</f>
        <v>0</v>
      </c>
      <c r="P222" s="43">
        <f t="shared" si="99"/>
        <v>0</v>
      </c>
      <c r="R222" s="10">
        <v>138</v>
      </c>
      <c r="S222" s="207" t="s">
        <v>240</v>
      </c>
      <c r="T222" s="8">
        <v>70</v>
      </c>
      <c r="U222" s="8">
        <v>155</v>
      </c>
      <c r="V222" s="8">
        <v>174</v>
      </c>
      <c r="W222" s="208">
        <f t="shared" si="100"/>
        <v>1326</v>
      </c>
      <c r="X222" s="13">
        <v>138</v>
      </c>
      <c r="Y222" s="13"/>
      <c r="Z222" s="13"/>
      <c r="AA222" s="13"/>
      <c r="AB222" s="13"/>
      <c r="AC222" s="13"/>
      <c r="AD222" s="13"/>
      <c r="AE222" s="13"/>
      <c r="AF222" s="13"/>
      <c r="AG222" s="13"/>
      <c r="AH222" s="180" t="s">
        <v>212</v>
      </c>
      <c r="AI222" s="172">
        <v>439</v>
      </c>
    </row>
    <row r="223" spans="3:35" x14ac:dyDescent="0.15">
      <c r="C223" s="217" t="str">
        <f t="shared" si="92"/>
        <v>-</v>
      </c>
      <c r="D223" s="218" t="str">
        <f>G$77</f>
        <v>-</v>
      </c>
      <c r="E223" s="46">
        <f t="shared" si="101"/>
        <v>13</v>
      </c>
      <c r="F223" s="10" t="str">
        <f t="shared" si="93"/>
        <v>ooi</v>
      </c>
      <c r="G223" s="42">
        <f t="shared" si="94"/>
        <v>0</v>
      </c>
      <c r="H223" s="43">
        <f>IF(AND($E$4=G223,$H$4=F223,$P$57&lt;=SUM(C223:E223),SUM(C223:E223)&lt;=$P$58),1+MAX(H$84:H222),0)</f>
        <v>0</v>
      </c>
      <c r="I223" s="43">
        <f t="shared" si="95"/>
        <v>0</v>
      </c>
      <c r="J223" s="219" t="str">
        <f t="shared" si="96"/>
        <v>-</v>
      </c>
      <c r="K223" s="218" t="str">
        <f>N$77</f>
        <v>-</v>
      </c>
      <c r="L223" s="46">
        <f t="shared" si="102"/>
        <v>13</v>
      </c>
      <c r="M223" s="10" t="str">
        <f t="shared" si="97"/>
        <v>ooi</v>
      </c>
      <c r="N223" s="42">
        <f t="shared" si="98"/>
        <v>0</v>
      </c>
      <c r="O223" s="43">
        <f>IF(AND($E$4=N223,$H$4=M223,$P$57&lt;=SUM(J223:L223),SUM(J223:L223)&lt;=$P$58),1+MAX(O$84:O222),0)</f>
        <v>0</v>
      </c>
      <c r="P223" s="43">
        <f t="shared" si="99"/>
        <v>0</v>
      </c>
      <c r="R223" s="10">
        <v>139</v>
      </c>
      <c r="S223" s="207" t="s">
        <v>241</v>
      </c>
      <c r="T223" s="8">
        <v>140</v>
      </c>
      <c r="U223" s="8">
        <v>207</v>
      </c>
      <c r="V223" s="8">
        <v>227</v>
      </c>
      <c r="W223" s="208">
        <f t="shared" si="100"/>
        <v>2647</v>
      </c>
      <c r="X223" s="13">
        <v>139</v>
      </c>
      <c r="Y223" s="13"/>
      <c r="Z223" s="13"/>
      <c r="AA223" s="13"/>
      <c r="AB223" s="13"/>
      <c r="AC223" s="13"/>
      <c r="AD223" s="13"/>
      <c r="AE223" s="13"/>
      <c r="AF223" s="13"/>
      <c r="AG223" s="13"/>
      <c r="AH223" s="178" t="s">
        <v>213</v>
      </c>
      <c r="AI223" s="172">
        <v>122</v>
      </c>
    </row>
    <row r="224" spans="3:35" x14ac:dyDescent="0.15">
      <c r="C224" s="217" t="str">
        <f t="shared" si="92"/>
        <v>-</v>
      </c>
      <c r="D224" s="218" t="str">
        <f>G$78</f>
        <v>-</v>
      </c>
      <c r="E224" s="46">
        <f t="shared" si="101"/>
        <v>13</v>
      </c>
      <c r="F224" s="10" t="str">
        <f t="shared" si="93"/>
        <v>ooi</v>
      </c>
      <c r="G224" s="42">
        <f t="shared" si="94"/>
        <v>0</v>
      </c>
      <c r="H224" s="43">
        <f>IF(AND($E$4=G224,$H$4=F224,$P$57&lt;=SUM(C224:E224),SUM(C224:E224)&lt;=$P$58),1+MAX(H$84:H223),0)</f>
        <v>0</v>
      </c>
      <c r="I224" s="43">
        <f t="shared" si="95"/>
        <v>0</v>
      </c>
      <c r="J224" s="219" t="str">
        <f t="shared" si="96"/>
        <v>-</v>
      </c>
      <c r="K224" s="218" t="str">
        <f>N$78</f>
        <v>-</v>
      </c>
      <c r="L224" s="46">
        <f t="shared" si="102"/>
        <v>13</v>
      </c>
      <c r="M224" s="10" t="str">
        <f t="shared" si="97"/>
        <v>ooi</v>
      </c>
      <c r="N224" s="42">
        <f t="shared" si="98"/>
        <v>0</v>
      </c>
      <c r="O224" s="43">
        <f>IF(AND($E$4=N224,$H$4=M224,$P$57&lt;=SUM(J224:L224),SUM(J224:L224)&lt;=$P$58),1+MAX(O$84:O223),0)</f>
        <v>0</v>
      </c>
      <c r="P224" s="43">
        <f t="shared" si="99"/>
        <v>0</v>
      </c>
      <c r="R224" s="10">
        <v>140</v>
      </c>
      <c r="S224" s="207" t="s">
        <v>243</v>
      </c>
      <c r="T224" s="8">
        <v>60</v>
      </c>
      <c r="U224" s="8">
        <v>148</v>
      </c>
      <c r="V224" s="8">
        <v>162</v>
      </c>
      <c r="W224" s="208">
        <f t="shared" si="100"/>
        <v>1156</v>
      </c>
      <c r="X224" s="13">
        <v>140</v>
      </c>
      <c r="Y224" s="13"/>
      <c r="Z224" s="13"/>
      <c r="AA224" s="13"/>
      <c r="AB224" s="13"/>
      <c r="AC224" s="13"/>
      <c r="AD224" s="13"/>
      <c r="AE224" s="13"/>
      <c r="AF224" s="13"/>
      <c r="AG224" s="13"/>
      <c r="AH224" s="178" t="s">
        <v>214</v>
      </c>
      <c r="AI224" s="172">
        <v>123</v>
      </c>
    </row>
    <row r="225" spans="3:35" x14ac:dyDescent="0.15">
      <c r="C225" s="217" t="str">
        <f t="shared" si="92"/>
        <v>-</v>
      </c>
      <c r="D225" s="218" t="str">
        <f>G$79</f>
        <v>-</v>
      </c>
      <c r="E225" s="46">
        <f t="shared" si="101"/>
        <v>13</v>
      </c>
      <c r="F225" s="10" t="str">
        <f t="shared" si="93"/>
        <v>ooi</v>
      </c>
      <c r="G225" s="42">
        <f t="shared" si="94"/>
        <v>0</v>
      </c>
      <c r="H225" s="43">
        <f>IF(AND($E$4=G225,$H$4=F225,$P$57&lt;=SUM(C225:E225),SUM(C225:E225)&lt;=$P$58),1+MAX(H$84:H224),0)</f>
        <v>0</v>
      </c>
      <c r="I225" s="43">
        <f t="shared" si="95"/>
        <v>0</v>
      </c>
      <c r="J225" s="219" t="str">
        <f t="shared" si="96"/>
        <v>-</v>
      </c>
      <c r="K225" s="218" t="str">
        <f>N$79</f>
        <v>-</v>
      </c>
      <c r="L225" s="46">
        <f t="shared" si="102"/>
        <v>13</v>
      </c>
      <c r="M225" s="10" t="str">
        <f t="shared" si="97"/>
        <v>ooi</v>
      </c>
      <c r="N225" s="42">
        <f t="shared" si="98"/>
        <v>0</v>
      </c>
      <c r="O225" s="43">
        <f>IF(AND($E$4=N225,$H$4=M225,$P$57&lt;=SUM(J225:L225),SUM(J225:L225)&lt;=$P$58),1+MAX(O$84:O224),0)</f>
        <v>0</v>
      </c>
      <c r="P225" s="43">
        <f t="shared" si="99"/>
        <v>0</v>
      </c>
      <c r="R225" s="10">
        <v>141</v>
      </c>
      <c r="S225" s="207" t="s">
        <v>245</v>
      </c>
      <c r="T225" s="8">
        <v>120</v>
      </c>
      <c r="U225" s="8">
        <v>220</v>
      </c>
      <c r="V225" s="8">
        <v>203</v>
      </c>
      <c r="W225" s="208">
        <f t="shared" si="100"/>
        <v>2481</v>
      </c>
      <c r="X225" s="13">
        <v>141</v>
      </c>
      <c r="Y225" s="13"/>
      <c r="Z225" s="13"/>
      <c r="AA225" s="13"/>
      <c r="AB225" s="13"/>
      <c r="AC225" s="13"/>
      <c r="AD225" s="13"/>
      <c r="AE225" s="13"/>
      <c r="AF225" s="13"/>
      <c r="AG225" s="13"/>
      <c r="AH225" s="180" t="s">
        <v>215</v>
      </c>
      <c r="AI225" s="172">
        <v>212</v>
      </c>
    </row>
    <row r="226" spans="3:35" x14ac:dyDescent="0.15">
      <c r="C226" s="217" t="str">
        <f t="shared" si="92"/>
        <v>-</v>
      </c>
      <c r="D226" s="218" t="str">
        <f>G$80</f>
        <v>-</v>
      </c>
      <c r="E226" s="46">
        <f t="shared" si="101"/>
        <v>13</v>
      </c>
      <c r="F226" s="10" t="str">
        <f t="shared" si="93"/>
        <v>ooi</v>
      </c>
      <c r="G226" s="42">
        <f t="shared" si="94"/>
        <v>0</v>
      </c>
      <c r="H226" s="43">
        <f>IF(AND($E$4=G226,$H$4=F226,$P$57&lt;=SUM(C226:E226),SUM(C226:E226)&lt;=$P$58),1+MAX(H$84:H225),0)</f>
        <v>0</v>
      </c>
      <c r="I226" s="43">
        <f t="shared" si="95"/>
        <v>0</v>
      </c>
      <c r="J226" s="219" t="str">
        <f t="shared" si="96"/>
        <v>-</v>
      </c>
      <c r="K226" s="218" t="str">
        <f>N$80</f>
        <v>-</v>
      </c>
      <c r="L226" s="46">
        <f t="shared" si="102"/>
        <v>13</v>
      </c>
      <c r="M226" s="10" t="str">
        <f t="shared" si="97"/>
        <v>ooi</v>
      </c>
      <c r="N226" s="42">
        <f t="shared" si="98"/>
        <v>0</v>
      </c>
      <c r="O226" s="43">
        <f>IF(AND($E$4=N226,$H$4=M226,$P$57&lt;=SUM(J226:L226),SUM(J226:L226)&lt;=$P$58),1+MAX(O$84:O225),0)</f>
        <v>0</v>
      </c>
      <c r="P226" s="43">
        <f t="shared" si="99"/>
        <v>0</v>
      </c>
      <c r="R226" s="10">
        <v>142</v>
      </c>
      <c r="S226" s="207" t="s">
        <v>246</v>
      </c>
      <c r="T226" s="8">
        <v>160</v>
      </c>
      <c r="U226" s="8">
        <v>221</v>
      </c>
      <c r="V226" s="8">
        <v>164</v>
      </c>
      <c r="W226" s="208">
        <f t="shared" si="100"/>
        <v>2571</v>
      </c>
      <c r="X226" s="13">
        <v>142</v>
      </c>
      <c r="Y226" s="13"/>
      <c r="Z226" s="13"/>
      <c r="AA226" s="13"/>
      <c r="AB226" s="13"/>
      <c r="AC226" s="13"/>
      <c r="AD226" s="13"/>
      <c r="AE226" s="13"/>
      <c r="AF226" s="13"/>
      <c r="AG226" s="13"/>
      <c r="AH226" s="180" t="s">
        <v>216</v>
      </c>
      <c r="AI226" s="172">
        <v>238</v>
      </c>
    </row>
    <row r="227" spans="3:35" x14ac:dyDescent="0.15">
      <c r="C227" s="217" t="str">
        <f t="shared" si="92"/>
        <v>-</v>
      </c>
      <c r="D227" s="218" t="str">
        <f>G$81</f>
        <v>-</v>
      </c>
      <c r="E227" s="46">
        <f t="shared" si="101"/>
        <v>13</v>
      </c>
      <c r="F227" s="10" t="str">
        <f t="shared" si="93"/>
        <v>ooi</v>
      </c>
      <c r="G227" s="42">
        <f t="shared" si="94"/>
        <v>0</v>
      </c>
      <c r="H227" s="43">
        <f>IF(AND($E$4=G227,$H$4=F227,$P$57&lt;=SUM(C227:E227),SUM(C227:E227)&lt;=$P$58),1+MAX(H$84:H226),0)</f>
        <v>0</v>
      </c>
      <c r="I227" s="43">
        <f t="shared" si="95"/>
        <v>0</v>
      </c>
      <c r="J227" s="219" t="str">
        <f t="shared" si="96"/>
        <v>-</v>
      </c>
      <c r="K227" s="218" t="str">
        <f>N$81</f>
        <v>-</v>
      </c>
      <c r="L227" s="46">
        <f t="shared" si="102"/>
        <v>13</v>
      </c>
      <c r="M227" s="10" t="str">
        <f t="shared" si="97"/>
        <v>ooi</v>
      </c>
      <c r="N227" s="42">
        <f t="shared" si="98"/>
        <v>0</v>
      </c>
      <c r="O227" s="43">
        <f>IF(AND($E$4=N227,$H$4=M227,$P$57&lt;=SUM(J227:L227),SUM(J227:L227)&lt;=$P$58),1+MAX(O$84:O226),0)</f>
        <v>0</v>
      </c>
      <c r="P227" s="43">
        <f t="shared" si="99"/>
        <v>0</v>
      </c>
      <c r="R227" s="10">
        <v>143</v>
      </c>
      <c r="S227" s="207" t="s">
        <v>6</v>
      </c>
      <c r="T227" s="8">
        <v>320</v>
      </c>
      <c r="U227" s="8">
        <v>190</v>
      </c>
      <c r="V227" s="8">
        <v>190</v>
      </c>
      <c r="W227" s="208">
        <f t="shared" si="100"/>
        <v>3307</v>
      </c>
      <c r="X227" s="13">
        <v>143</v>
      </c>
      <c r="Y227" s="13"/>
      <c r="Z227" s="13"/>
      <c r="AA227" s="13"/>
      <c r="AB227" s="13"/>
      <c r="AC227" s="13"/>
      <c r="AD227" s="13"/>
      <c r="AE227" s="13"/>
      <c r="AF227" s="13"/>
      <c r="AG227" s="13"/>
      <c r="AH227" s="178" t="s">
        <v>217</v>
      </c>
      <c r="AI227" s="172">
        <v>124</v>
      </c>
    </row>
    <row r="228" spans="3:35" x14ac:dyDescent="0.15">
      <c r="C228" s="217" t="str">
        <f t="shared" ref="C228:C243" si="103">F$75</f>
        <v>-</v>
      </c>
      <c r="D228" s="218">
        <f>G$66</f>
        <v>13</v>
      </c>
      <c r="E228" s="46">
        <f t="shared" si="101"/>
        <v>13</v>
      </c>
      <c r="F228" s="10" t="str">
        <f t="shared" si="93"/>
        <v>oii</v>
      </c>
      <c r="G228" s="42">
        <f t="shared" si="94"/>
        <v>0</v>
      </c>
      <c r="H228" s="43">
        <f>IF(AND($E$4=G228,$H$4=F228,$P$57&lt;=SUM(C228:E228),SUM(C228:E228)&lt;=$P$58),1+MAX(H$84:H227),0)</f>
        <v>0</v>
      </c>
      <c r="I228" s="43">
        <f t="shared" si="95"/>
        <v>0</v>
      </c>
      <c r="J228" s="219" t="str">
        <f t="shared" ref="J228:J243" si="104">M$75</f>
        <v>-</v>
      </c>
      <c r="K228" s="218">
        <f>N$66</f>
        <v>13</v>
      </c>
      <c r="L228" s="46">
        <f t="shared" si="102"/>
        <v>13</v>
      </c>
      <c r="M228" s="10" t="str">
        <f t="shared" si="97"/>
        <v>oii</v>
      </c>
      <c r="N228" s="42">
        <f t="shared" si="98"/>
        <v>0</v>
      </c>
      <c r="O228" s="43">
        <f>IF(AND($E$4=N228,$H$4=M228,$P$57&lt;=SUM(J228:L228),SUM(J228:L228)&lt;=$P$58),1+MAX(O$84:O227),0)</f>
        <v>0</v>
      </c>
      <c r="P228" s="43">
        <f t="shared" si="99"/>
        <v>0</v>
      </c>
      <c r="R228" s="10">
        <v>144</v>
      </c>
      <c r="S228" s="207" t="s">
        <v>248</v>
      </c>
      <c r="T228" s="31">
        <v>180</v>
      </c>
      <c r="U228" s="31">
        <v>192</v>
      </c>
      <c r="V228" s="31">
        <v>249</v>
      </c>
      <c r="W228" s="208">
        <f t="shared" si="100"/>
        <v>2891</v>
      </c>
      <c r="X228" s="13">
        <v>144</v>
      </c>
      <c r="Y228" s="13"/>
      <c r="Z228" s="13"/>
      <c r="AA228" s="13"/>
      <c r="AB228" s="13"/>
      <c r="AC228" s="13"/>
      <c r="AD228" s="13"/>
      <c r="AE228" s="13"/>
      <c r="AF228" s="13"/>
      <c r="AG228" s="13"/>
      <c r="AH228" s="180" t="s">
        <v>218</v>
      </c>
      <c r="AI228" s="172">
        <v>239</v>
      </c>
    </row>
    <row r="229" spans="3:35" x14ac:dyDescent="0.15">
      <c r="C229" s="217" t="str">
        <f t="shared" si="103"/>
        <v>-</v>
      </c>
      <c r="D229" s="218">
        <f>G$67</f>
        <v>14</v>
      </c>
      <c r="E229" s="46">
        <f t="shared" si="101"/>
        <v>13</v>
      </c>
      <c r="F229" s="10" t="str">
        <f t="shared" si="93"/>
        <v>oio</v>
      </c>
      <c r="G229" s="42">
        <f t="shared" si="94"/>
        <v>0</v>
      </c>
      <c r="H229" s="43">
        <f>IF(AND($E$4=G229,$H$4=F229,$P$57&lt;=SUM(C229:E229),SUM(C229:E229)&lt;=$P$58),1+MAX(H$84:H228),0)</f>
        <v>0</v>
      </c>
      <c r="I229" s="43">
        <f t="shared" si="95"/>
        <v>0</v>
      </c>
      <c r="J229" s="219" t="str">
        <f t="shared" si="104"/>
        <v>-</v>
      </c>
      <c r="K229" s="218" t="str">
        <f>N$67</f>
        <v>-</v>
      </c>
      <c r="L229" s="46">
        <f t="shared" si="102"/>
        <v>13</v>
      </c>
      <c r="M229" s="10" t="str">
        <f t="shared" si="97"/>
        <v>ooi</v>
      </c>
      <c r="N229" s="42">
        <f t="shared" si="98"/>
        <v>0</v>
      </c>
      <c r="O229" s="43">
        <f>IF(AND($E$4=N229,$H$4=M229,$P$57&lt;=SUM(J229:L229),SUM(J229:L229)&lt;=$P$58),1+MAX(O$84:O228),0)</f>
        <v>0</v>
      </c>
      <c r="P229" s="43">
        <f t="shared" si="99"/>
        <v>0</v>
      </c>
      <c r="R229" s="10">
        <v>145</v>
      </c>
      <c r="S229" s="207" t="s">
        <v>959</v>
      </c>
      <c r="T229" s="31">
        <v>180</v>
      </c>
      <c r="U229" s="31">
        <v>253</v>
      </c>
      <c r="V229" s="31">
        <v>188</v>
      </c>
      <c r="W229" s="208">
        <f t="shared" si="100"/>
        <v>3282</v>
      </c>
      <c r="X229" s="13">
        <v>145</v>
      </c>
      <c r="Y229" s="13"/>
      <c r="Z229" s="13"/>
      <c r="AA229" s="13"/>
      <c r="AB229" s="13"/>
      <c r="AC229" s="13"/>
      <c r="AD229" s="13"/>
      <c r="AE229" s="13"/>
      <c r="AF229" s="13"/>
      <c r="AG229" s="13"/>
      <c r="AH229" s="178" t="s">
        <v>219</v>
      </c>
      <c r="AI229" s="172">
        <v>125</v>
      </c>
    </row>
    <row r="230" spans="3:35" x14ac:dyDescent="0.15">
      <c r="C230" s="217" t="str">
        <f t="shared" si="103"/>
        <v>-</v>
      </c>
      <c r="D230" s="218" t="str">
        <f>G$68</f>
        <v>-</v>
      </c>
      <c r="E230" s="46">
        <f t="shared" si="101"/>
        <v>13</v>
      </c>
      <c r="F230" s="10" t="str">
        <f t="shared" si="93"/>
        <v>ooi</v>
      </c>
      <c r="G230" s="42">
        <f t="shared" si="94"/>
        <v>0</v>
      </c>
      <c r="H230" s="43">
        <f>IF(AND($E$4=G230,$H$4=F230,$P$57&lt;=SUM(C230:E230),SUM(C230:E230)&lt;=$P$58),1+MAX(H$84:H229),0)</f>
        <v>0</v>
      </c>
      <c r="I230" s="43">
        <f t="shared" si="95"/>
        <v>0</v>
      </c>
      <c r="J230" s="219" t="str">
        <f t="shared" si="104"/>
        <v>-</v>
      </c>
      <c r="K230" s="218" t="str">
        <f>N$68</f>
        <v>-</v>
      </c>
      <c r="L230" s="46">
        <f t="shared" si="102"/>
        <v>13</v>
      </c>
      <c r="M230" s="10" t="str">
        <f t="shared" si="97"/>
        <v>ooi</v>
      </c>
      <c r="N230" s="42">
        <f t="shared" si="98"/>
        <v>0</v>
      </c>
      <c r="O230" s="43">
        <f>IF(AND($E$4=N230,$H$4=M230,$P$57&lt;=SUM(J230:L230),SUM(J230:L230)&lt;=$P$58),1+MAX(O$84:O229),0)</f>
        <v>0</v>
      </c>
      <c r="P230" s="43">
        <f t="shared" si="99"/>
        <v>0</v>
      </c>
      <c r="R230" s="10">
        <v>146</v>
      </c>
      <c r="S230" s="207" t="s">
        <v>250</v>
      </c>
      <c r="T230" s="31">
        <v>180</v>
      </c>
      <c r="U230" s="31">
        <v>251</v>
      </c>
      <c r="V230" s="31">
        <v>184</v>
      </c>
      <c r="W230" s="208">
        <f t="shared" si="100"/>
        <v>3225</v>
      </c>
      <c r="X230" s="13">
        <v>146</v>
      </c>
      <c r="Y230" s="13"/>
      <c r="Z230" s="13"/>
      <c r="AA230" s="13"/>
      <c r="AB230" s="13"/>
      <c r="AC230" s="13"/>
      <c r="AD230" s="13"/>
      <c r="AE230" s="13"/>
      <c r="AF230" s="13"/>
      <c r="AG230" s="13"/>
      <c r="AH230" s="180" t="s">
        <v>220</v>
      </c>
      <c r="AI230" s="172">
        <v>466</v>
      </c>
    </row>
    <row r="231" spans="3:35" x14ac:dyDescent="0.15">
      <c r="C231" s="217" t="str">
        <f t="shared" si="103"/>
        <v>-</v>
      </c>
      <c r="D231" s="218" t="str">
        <f>G$69</f>
        <v>-</v>
      </c>
      <c r="E231" s="46">
        <f t="shared" si="101"/>
        <v>13</v>
      </c>
      <c r="F231" s="10" t="str">
        <f t="shared" si="93"/>
        <v>ooi</v>
      </c>
      <c r="G231" s="42">
        <f t="shared" si="94"/>
        <v>0</v>
      </c>
      <c r="H231" s="43">
        <f>IF(AND($E$4=G231,$H$4=F231,$P$57&lt;=SUM(C231:E231),SUM(C231:E231)&lt;=$P$58),1+MAX(H$84:H230),0)</f>
        <v>0</v>
      </c>
      <c r="I231" s="43">
        <f t="shared" si="95"/>
        <v>0</v>
      </c>
      <c r="J231" s="219" t="str">
        <f t="shared" si="104"/>
        <v>-</v>
      </c>
      <c r="K231" s="218" t="str">
        <f>N$69</f>
        <v>-</v>
      </c>
      <c r="L231" s="46">
        <f t="shared" si="102"/>
        <v>13</v>
      </c>
      <c r="M231" s="10" t="str">
        <f t="shared" si="97"/>
        <v>ooi</v>
      </c>
      <c r="N231" s="42">
        <f t="shared" si="98"/>
        <v>0</v>
      </c>
      <c r="O231" s="43">
        <f>IF(AND($E$4=N231,$H$4=M231,$P$57&lt;=SUM(J231:L231),SUM(J231:L231)&lt;=$P$58),1+MAX(O$84:O230),0)</f>
        <v>0</v>
      </c>
      <c r="P231" s="43">
        <f t="shared" si="99"/>
        <v>0</v>
      </c>
      <c r="R231" s="10">
        <v>147</v>
      </c>
      <c r="S231" s="207" t="s">
        <v>102</v>
      </c>
      <c r="T231" s="31">
        <v>82</v>
      </c>
      <c r="U231" s="31">
        <v>119</v>
      </c>
      <c r="V231" s="31">
        <v>94</v>
      </c>
      <c r="W231" s="208">
        <f t="shared" si="100"/>
        <v>848</v>
      </c>
      <c r="X231" s="13">
        <v>147</v>
      </c>
      <c r="Y231" s="13"/>
      <c r="Z231" s="13"/>
      <c r="AA231" s="13"/>
      <c r="AB231" s="13"/>
      <c r="AC231" s="13"/>
      <c r="AD231" s="13"/>
      <c r="AE231" s="13"/>
      <c r="AF231" s="13"/>
      <c r="AG231" s="13"/>
      <c r="AH231" s="180" t="s">
        <v>221</v>
      </c>
      <c r="AI231" s="172">
        <v>240</v>
      </c>
    </row>
    <row r="232" spans="3:35" x14ac:dyDescent="0.15">
      <c r="C232" s="217" t="str">
        <f t="shared" si="103"/>
        <v>-</v>
      </c>
      <c r="D232" s="218" t="str">
        <f>G$70</f>
        <v>-</v>
      </c>
      <c r="E232" s="46">
        <f t="shared" si="101"/>
        <v>13</v>
      </c>
      <c r="F232" s="10" t="str">
        <f t="shared" si="93"/>
        <v>ooi</v>
      </c>
      <c r="G232" s="42">
        <f t="shared" si="94"/>
        <v>0</v>
      </c>
      <c r="H232" s="43">
        <f>IF(AND($E$4=G232,$H$4=F232,$P$57&lt;=SUM(C232:E232),SUM(C232:E232)&lt;=$P$58),1+MAX(H$84:H231),0)</f>
        <v>0</v>
      </c>
      <c r="I232" s="43">
        <f t="shared" si="95"/>
        <v>0</v>
      </c>
      <c r="J232" s="219" t="str">
        <f t="shared" si="104"/>
        <v>-</v>
      </c>
      <c r="K232" s="218" t="str">
        <f>N$70</f>
        <v>-</v>
      </c>
      <c r="L232" s="46">
        <f t="shared" si="102"/>
        <v>13</v>
      </c>
      <c r="M232" s="10" t="str">
        <f t="shared" si="97"/>
        <v>ooi</v>
      </c>
      <c r="N232" s="42">
        <f t="shared" si="98"/>
        <v>0</v>
      </c>
      <c r="O232" s="43">
        <f>IF(AND($E$4=N232,$H$4=M232,$P$57&lt;=SUM(J232:L232),SUM(J232:L232)&lt;=$P$58),1+MAX(O$84:O231),0)</f>
        <v>0</v>
      </c>
      <c r="P232" s="43">
        <f t="shared" si="99"/>
        <v>0</v>
      </c>
      <c r="R232" s="10">
        <v>148</v>
      </c>
      <c r="S232" s="207" t="s">
        <v>251</v>
      </c>
      <c r="T232" s="31">
        <v>122</v>
      </c>
      <c r="U232" s="31">
        <v>163</v>
      </c>
      <c r="V232" s="31">
        <v>138</v>
      </c>
      <c r="W232" s="208">
        <f t="shared" si="100"/>
        <v>1586</v>
      </c>
      <c r="X232" s="13">
        <v>148</v>
      </c>
      <c r="Y232" s="13"/>
      <c r="Z232" s="13"/>
      <c r="AA232" s="13"/>
      <c r="AB232" s="13"/>
      <c r="AC232" s="13"/>
      <c r="AD232" s="13"/>
      <c r="AE232" s="13"/>
      <c r="AF232" s="13"/>
      <c r="AG232" s="13"/>
      <c r="AH232" s="178" t="s">
        <v>222</v>
      </c>
      <c r="AI232" s="172">
        <v>126</v>
      </c>
    </row>
    <row r="233" spans="3:35" x14ac:dyDescent="0.15">
      <c r="C233" s="217" t="str">
        <f t="shared" si="103"/>
        <v>-</v>
      </c>
      <c r="D233" s="218" t="str">
        <f>G$71</f>
        <v>-</v>
      </c>
      <c r="E233" s="46">
        <f t="shared" si="101"/>
        <v>13</v>
      </c>
      <c r="F233" s="10" t="str">
        <f t="shared" si="93"/>
        <v>ooi</v>
      </c>
      <c r="G233" s="42">
        <f t="shared" si="94"/>
        <v>0</v>
      </c>
      <c r="H233" s="43">
        <f>IF(AND($E$4=G233,$H$4=F233,$P$57&lt;=SUM(C233:E233),SUM(C233:E233)&lt;=$P$58),1+MAX(H$84:H232),0)</f>
        <v>0</v>
      </c>
      <c r="I233" s="43">
        <f t="shared" si="95"/>
        <v>0</v>
      </c>
      <c r="J233" s="219" t="str">
        <f t="shared" si="104"/>
        <v>-</v>
      </c>
      <c r="K233" s="218" t="str">
        <f>N$71</f>
        <v>-</v>
      </c>
      <c r="L233" s="46">
        <f t="shared" si="102"/>
        <v>13</v>
      </c>
      <c r="M233" s="10" t="str">
        <f t="shared" si="97"/>
        <v>ooi</v>
      </c>
      <c r="N233" s="42">
        <f t="shared" si="98"/>
        <v>0</v>
      </c>
      <c r="O233" s="43">
        <f>IF(AND($E$4=N233,$H$4=M233,$P$57&lt;=SUM(J233:L233),SUM(J233:L233)&lt;=$P$58),1+MAX(O$84:O232),0)</f>
        <v>0</v>
      </c>
      <c r="P233" s="43">
        <f t="shared" si="99"/>
        <v>0</v>
      </c>
      <c r="R233" s="10">
        <v>149</v>
      </c>
      <c r="S233" s="207" t="s">
        <v>8</v>
      </c>
      <c r="T233" s="31">
        <v>182</v>
      </c>
      <c r="U233" s="31">
        <v>263</v>
      </c>
      <c r="V233" s="31">
        <v>201</v>
      </c>
      <c r="W233" s="208">
        <f t="shared" si="100"/>
        <v>3530</v>
      </c>
      <c r="X233" s="13">
        <v>149</v>
      </c>
      <c r="AF233" s="31"/>
      <c r="AG233" s="31"/>
      <c r="AH233" s="180" t="s">
        <v>223</v>
      </c>
      <c r="AI233" s="172">
        <v>467</v>
      </c>
    </row>
    <row r="234" spans="3:35" x14ac:dyDescent="0.15">
      <c r="C234" s="217" t="str">
        <f t="shared" si="103"/>
        <v>-</v>
      </c>
      <c r="D234" s="218" t="str">
        <f>G$72</f>
        <v>-</v>
      </c>
      <c r="E234" s="46">
        <f t="shared" si="101"/>
        <v>13</v>
      </c>
      <c r="F234" s="10" t="str">
        <f t="shared" si="93"/>
        <v>ooi</v>
      </c>
      <c r="G234" s="42">
        <f t="shared" si="94"/>
        <v>0</v>
      </c>
      <c r="H234" s="43">
        <f>IF(AND($E$4=G234,$H$4=F234,$P$57&lt;=SUM(C234:E234),SUM(C234:E234)&lt;=$P$58),1+MAX(H$84:H233),0)</f>
        <v>0</v>
      </c>
      <c r="I234" s="43">
        <f t="shared" si="95"/>
        <v>0</v>
      </c>
      <c r="J234" s="219" t="str">
        <f t="shared" si="104"/>
        <v>-</v>
      </c>
      <c r="K234" s="218" t="str">
        <f>N$72</f>
        <v>-</v>
      </c>
      <c r="L234" s="46">
        <f t="shared" si="102"/>
        <v>13</v>
      </c>
      <c r="M234" s="10" t="str">
        <f t="shared" si="97"/>
        <v>ooi</v>
      </c>
      <c r="N234" s="42">
        <f t="shared" si="98"/>
        <v>0</v>
      </c>
      <c r="O234" s="43">
        <f>IF(AND($E$4=N234,$H$4=M234,$P$57&lt;=SUM(J234:L234),SUM(J234:L234)&lt;=$P$58),1+MAX(O$84:O233),0)</f>
        <v>0</v>
      </c>
      <c r="P234" s="43">
        <f t="shared" si="99"/>
        <v>0</v>
      </c>
      <c r="R234" s="8">
        <v>150</v>
      </c>
      <c r="S234" s="207" t="s">
        <v>252</v>
      </c>
      <c r="T234" s="134">
        <f>212-19</f>
        <v>193</v>
      </c>
      <c r="U234" s="134">
        <f>330-30</f>
        <v>300</v>
      </c>
      <c r="V234" s="134">
        <f>200-18</f>
        <v>182</v>
      </c>
      <c r="W234" s="208">
        <f t="shared" si="100"/>
        <v>3925</v>
      </c>
      <c r="X234" s="31">
        <v>150</v>
      </c>
      <c r="Y234" s="31"/>
      <c r="Z234" s="31"/>
      <c r="AA234" s="31"/>
      <c r="AB234" s="31"/>
      <c r="AC234" s="31"/>
      <c r="AD234" s="31"/>
      <c r="AE234" s="31"/>
      <c r="AF234" s="31"/>
      <c r="AG234" s="31"/>
      <c r="AH234" s="178" t="s">
        <v>224</v>
      </c>
      <c r="AI234" s="172">
        <v>127</v>
      </c>
    </row>
    <row r="235" spans="3:35" x14ac:dyDescent="0.15">
      <c r="C235" s="217" t="str">
        <f t="shared" si="103"/>
        <v>-</v>
      </c>
      <c r="D235" s="218" t="str">
        <f>G$73</f>
        <v>-</v>
      </c>
      <c r="E235" s="46">
        <f t="shared" si="101"/>
        <v>13</v>
      </c>
      <c r="F235" s="10" t="str">
        <f t="shared" si="93"/>
        <v>ooi</v>
      </c>
      <c r="G235" s="42">
        <f t="shared" si="94"/>
        <v>0</v>
      </c>
      <c r="H235" s="43">
        <f>IF(AND($E$4=G235,$H$4=F235,$P$57&lt;=SUM(C235:E235),SUM(C235:E235)&lt;=$P$58),1+MAX(H$84:H234),0)</f>
        <v>0</v>
      </c>
      <c r="I235" s="43">
        <f t="shared" si="95"/>
        <v>0</v>
      </c>
      <c r="J235" s="219" t="str">
        <f t="shared" si="104"/>
        <v>-</v>
      </c>
      <c r="K235" s="218" t="str">
        <f>N$73</f>
        <v>-</v>
      </c>
      <c r="L235" s="46">
        <f t="shared" si="102"/>
        <v>13</v>
      </c>
      <c r="M235" s="10" t="str">
        <f t="shared" si="97"/>
        <v>ooi</v>
      </c>
      <c r="N235" s="42">
        <f t="shared" si="98"/>
        <v>0</v>
      </c>
      <c r="O235" s="43">
        <f>IF(AND($E$4=N235,$H$4=M235,$P$57&lt;=SUM(J235:L235),SUM(J235:L235)&lt;=$P$58),1+MAX(O$84:O234),0)</f>
        <v>0</v>
      </c>
      <c r="P235" s="43">
        <f t="shared" si="99"/>
        <v>0</v>
      </c>
      <c r="R235" s="133">
        <v>150.01</v>
      </c>
      <c r="S235" s="209" t="s">
        <v>960</v>
      </c>
      <c r="T235" s="133">
        <v>212</v>
      </c>
      <c r="U235" s="133">
        <v>330</v>
      </c>
      <c r="V235" s="133">
        <v>200</v>
      </c>
      <c r="W235" s="210">
        <f t="shared" si="100"/>
        <v>4692</v>
      </c>
      <c r="X235" s="133">
        <v>150</v>
      </c>
      <c r="Y235" s="31"/>
      <c r="Z235" s="31"/>
      <c r="AA235" s="31"/>
      <c r="AB235" s="31"/>
      <c r="AC235" s="31"/>
      <c r="AD235" s="31"/>
      <c r="AE235" s="31"/>
      <c r="AH235" s="178" t="s">
        <v>225</v>
      </c>
      <c r="AI235" s="172">
        <v>128</v>
      </c>
    </row>
    <row r="236" spans="3:35" x14ac:dyDescent="0.15">
      <c r="C236" s="217" t="str">
        <f t="shared" si="103"/>
        <v>-</v>
      </c>
      <c r="D236" s="218" t="str">
        <f>G$74</f>
        <v>-</v>
      </c>
      <c r="E236" s="46">
        <f t="shared" si="101"/>
        <v>13</v>
      </c>
      <c r="F236" s="10" t="str">
        <f t="shared" si="93"/>
        <v>ooi</v>
      </c>
      <c r="G236" s="42">
        <f t="shared" si="94"/>
        <v>0</v>
      </c>
      <c r="H236" s="43">
        <f>IF(AND($E$4=G236,$H$4=F236,$P$57&lt;=SUM(C236:E236),SUM(C236:E236)&lt;=$P$58),1+MAX(H$84:H235),0)</f>
        <v>0</v>
      </c>
      <c r="I236" s="43">
        <f t="shared" si="95"/>
        <v>0</v>
      </c>
      <c r="J236" s="219" t="str">
        <f t="shared" si="104"/>
        <v>-</v>
      </c>
      <c r="K236" s="218" t="str">
        <f>N$74</f>
        <v>-</v>
      </c>
      <c r="L236" s="46">
        <f t="shared" si="102"/>
        <v>13</v>
      </c>
      <c r="M236" s="10" t="str">
        <f t="shared" si="97"/>
        <v>ooi</v>
      </c>
      <c r="N236" s="42">
        <f t="shared" si="98"/>
        <v>0</v>
      </c>
      <c r="O236" s="43">
        <f>IF(AND($E$4=N236,$H$4=M236,$P$57&lt;=SUM(J236:L236),SUM(J236:L236)&lt;=$P$58),1+MAX(O$84:O235),0)</f>
        <v>0</v>
      </c>
      <c r="P236" s="43">
        <f t="shared" si="99"/>
        <v>0</v>
      </c>
      <c r="R236" s="26">
        <v>151</v>
      </c>
      <c r="S236" s="211" t="s">
        <v>253</v>
      </c>
      <c r="T236" s="49">
        <v>200</v>
      </c>
      <c r="U236" s="49">
        <v>210</v>
      </c>
      <c r="V236" s="49">
        <v>210</v>
      </c>
      <c r="W236" s="173">
        <f t="shared" si="100"/>
        <v>3046</v>
      </c>
      <c r="X236" s="49">
        <v>151</v>
      </c>
      <c r="Y236" s="49"/>
      <c r="Z236" s="49"/>
      <c r="AA236" s="49"/>
      <c r="AB236" s="49"/>
      <c r="AC236" s="49"/>
      <c r="AD236" s="49"/>
      <c r="AE236" s="49"/>
      <c r="AF236" s="49"/>
      <c r="AG236" s="49"/>
      <c r="AH236" s="178" t="s">
        <v>226</v>
      </c>
      <c r="AI236" s="172">
        <v>129</v>
      </c>
    </row>
    <row r="237" spans="3:35" x14ac:dyDescent="0.15">
      <c r="C237" s="217" t="str">
        <f t="shared" si="103"/>
        <v>-</v>
      </c>
      <c r="D237" s="218" t="str">
        <f>G$75</f>
        <v>-</v>
      </c>
      <c r="E237" s="46">
        <f t="shared" si="101"/>
        <v>13</v>
      </c>
      <c r="F237" s="10" t="str">
        <f t="shared" si="93"/>
        <v>ooi</v>
      </c>
      <c r="G237" s="42">
        <f t="shared" si="94"/>
        <v>0</v>
      </c>
      <c r="H237" s="43">
        <f>IF(AND($E$4=G237,$H$4=F237,$P$57&lt;=SUM(C237:E237),SUM(C237:E237)&lt;=$P$58),1+MAX(H$84:H236),0)</f>
        <v>0</v>
      </c>
      <c r="I237" s="43">
        <f t="shared" si="95"/>
        <v>0</v>
      </c>
      <c r="J237" s="219" t="str">
        <f t="shared" si="104"/>
        <v>-</v>
      </c>
      <c r="K237" s="218" t="str">
        <f>N$75</f>
        <v>-</v>
      </c>
      <c r="L237" s="46">
        <f t="shared" si="102"/>
        <v>13</v>
      </c>
      <c r="M237" s="10" t="str">
        <f t="shared" si="97"/>
        <v>ooi</v>
      </c>
      <c r="N237" s="42">
        <f t="shared" si="98"/>
        <v>0</v>
      </c>
      <c r="O237" s="43">
        <f>IF(AND($E$4=N237,$H$4=M237,$P$57&lt;=SUM(J237:L237),SUM(J237:L237)&lt;=$P$58),1+MAX(O$84:O236),0)</f>
        <v>0</v>
      </c>
      <c r="P237" s="43">
        <f t="shared" si="99"/>
        <v>0</v>
      </c>
      <c r="R237" s="10">
        <v>152</v>
      </c>
      <c r="S237" s="178" t="s">
        <v>254</v>
      </c>
      <c r="T237" s="8">
        <v>90</v>
      </c>
      <c r="U237" s="8">
        <v>92</v>
      </c>
      <c r="V237" s="8">
        <v>122</v>
      </c>
      <c r="W237" s="208">
        <f t="shared" si="100"/>
        <v>790</v>
      </c>
      <c r="X237" s="13">
        <v>152</v>
      </c>
      <c r="AB237" s="13"/>
      <c r="AC237" s="13"/>
      <c r="AH237" s="178" t="s">
        <v>54</v>
      </c>
      <c r="AI237" s="172">
        <v>130</v>
      </c>
    </row>
    <row r="238" spans="3:35" x14ac:dyDescent="0.15">
      <c r="C238" s="217" t="str">
        <f t="shared" si="103"/>
        <v>-</v>
      </c>
      <c r="D238" s="218" t="str">
        <f>G$76</f>
        <v>-</v>
      </c>
      <c r="E238" s="46">
        <f t="shared" si="101"/>
        <v>13</v>
      </c>
      <c r="F238" s="10" t="str">
        <f t="shared" si="93"/>
        <v>ooi</v>
      </c>
      <c r="G238" s="42">
        <f t="shared" si="94"/>
        <v>0</v>
      </c>
      <c r="H238" s="43">
        <f>IF(AND($E$4=G238,$H$4=F238,$P$57&lt;=SUM(C238:E238),SUM(C238:E238)&lt;=$P$58),1+MAX(H$84:H237),0)</f>
        <v>0</v>
      </c>
      <c r="I238" s="43">
        <f t="shared" si="95"/>
        <v>0</v>
      </c>
      <c r="J238" s="219" t="str">
        <f t="shared" si="104"/>
        <v>-</v>
      </c>
      <c r="K238" s="218" t="str">
        <f>N$76</f>
        <v>-</v>
      </c>
      <c r="L238" s="46">
        <f t="shared" si="102"/>
        <v>13</v>
      </c>
      <c r="M238" s="10" t="str">
        <f t="shared" si="97"/>
        <v>ooi</v>
      </c>
      <c r="N238" s="42">
        <f t="shared" si="98"/>
        <v>0</v>
      </c>
      <c r="O238" s="43">
        <f>IF(AND($E$4=N238,$H$4=M238,$P$57&lt;=SUM(J238:L238),SUM(J238:L238)&lt;=$P$58),1+MAX(O$84:O237),0)</f>
        <v>0</v>
      </c>
      <c r="P238" s="43">
        <f t="shared" si="99"/>
        <v>0</v>
      </c>
      <c r="R238" s="10">
        <v>153</v>
      </c>
      <c r="S238" s="178" t="s">
        <v>255</v>
      </c>
      <c r="T238" s="8">
        <v>120</v>
      </c>
      <c r="U238" s="8">
        <v>122</v>
      </c>
      <c r="V238" s="8">
        <v>155</v>
      </c>
      <c r="W238" s="208">
        <f t="shared" si="100"/>
        <v>1277</v>
      </c>
      <c r="X238" s="13">
        <v>153</v>
      </c>
      <c r="AH238" s="178" t="s">
        <v>85</v>
      </c>
      <c r="AI238" s="172">
        <v>131</v>
      </c>
    </row>
    <row r="239" spans="3:35" x14ac:dyDescent="0.15">
      <c r="C239" s="217" t="str">
        <f t="shared" si="103"/>
        <v>-</v>
      </c>
      <c r="D239" s="218" t="str">
        <f>G$77</f>
        <v>-</v>
      </c>
      <c r="E239" s="46">
        <f t="shared" si="101"/>
        <v>13</v>
      </c>
      <c r="F239" s="10" t="str">
        <f t="shared" si="93"/>
        <v>ooi</v>
      </c>
      <c r="G239" s="42">
        <f t="shared" si="94"/>
        <v>0</v>
      </c>
      <c r="H239" s="43">
        <f>IF(AND($E$4=G239,$H$4=F239,$P$57&lt;=SUM(C239:E239),SUM(C239:E239)&lt;=$P$58),1+MAX(H$84:H238),0)</f>
        <v>0</v>
      </c>
      <c r="I239" s="43">
        <f t="shared" si="95"/>
        <v>0</v>
      </c>
      <c r="J239" s="219" t="str">
        <f t="shared" si="104"/>
        <v>-</v>
      </c>
      <c r="K239" s="218" t="str">
        <f>N$77</f>
        <v>-</v>
      </c>
      <c r="L239" s="46">
        <f t="shared" si="102"/>
        <v>13</v>
      </c>
      <c r="M239" s="10" t="str">
        <f t="shared" si="97"/>
        <v>ooi</v>
      </c>
      <c r="N239" s="42">
        <f t="shared" si="98"/>
        <v>0</v>
      </c>
      <c r="O239" s="43">
        <f>IF(AND($E$4=N239,$H$4=M239,$P$57&lt;=SUM(J239:L239),SUM(J239:L239)&lt;=$P$58),1+MAX(O$84:O238),0)</f>
        <v>0</v>
      </c>
      <c r="P239" s="43">
        <f t="shared" si="99"/>
        <v>0</v>
      </c>
      <c r="R239" s="10">
        <v>154</v>
      </c>
      <c r="S239" s="178" t="s">
        <v>256</v>
      </c>
      <c r="T239" s="8">
        <v>160</v>
      </c>
      <c r="U239" s="8">
        <v>168</v>
      </c>
      <c r="V239" s="8">
        <v>202</v>
      </c>
      <c r="W239" s="172">
        <f t="shared" si="100"/>
        <v>2195</v>
      </c>
      <c r="X239" s="13">
        <v>154</v>
      </c>
      <c r="AH239" s="178" t="s">
        <v>96</v>
      </c>
      <c r="AI239" s="172">
        <v>131</v>
      </c>
    </row>
    <row r="240" spans="3:35" x14ac:dyDescent="0.15">
      <c r="C240" s="217" t="str">
        <f t="shared" si="103"/>
        <v>-</v>
      </c>
      <c r="D240" s="218" t="str">
        <f>G$78</f>
        <v>-</v>
      </c>
      <c r="E240" s="46">
        <f t="shared" si="101"/>
        <v>13</v>
      </c>
      <c r="F240" s="10" t="str">
        <f t="shared" si="93"/>
        <v>ooi</v>
      </c>
      <c r="G240" s="42">
        <f t="shared" si="94"/>
        <v>0</v>
      </c>
      <c r="H240" s="43">
        <f>IF(AND($E$4=G240,$H$4=F240,$P$57&lt;=SUM(C240:E240),SUM(C240:E240)&lt;=$P$58),1+MAX(H$84:H239),0)</f>
        <v>0</v>
      </c>
      <c r="I240" s="43">
        <f t="shared" si="95"/>
        <v>0</v>
      </c>
      <c r="J240" s="219" t="str">
        <f t="shared" si="104"/>
        <v>-</v>
      </c>
      <c r="K240" s="218" t="str">
        <f>N$78</f>
        <v>-</v>
      </c>
      <c r="L240" s="46">
        <f t="shared" si="102"/>
        <v>13</v>
      </c>
      <c r="M240" s="10" t="str">
        <f t="shared" si="97"/>
        <v>ooi</v>
      </c>
      <c r="N240" s="42">
        <f t="shared" si="98"/>
        <v>0</v>
      </c>
      <c r="O240" s="43">
        <f>IF(AND($E$4=N240,$H$4=M240,$P$57&lt;=SUM(J240:L240),SUM(J240:L240)&lt;=$P$58),1+MAX(O$84:O239),0)</f>
        <v>0</v>
      </c>
      <c r="P240" s="43">
        <f t="shared" si="99"/>
        <v>0</v>
      </c>
      <c r="R240" s="10">
        <v>155</v>
      </c>
      <c r="S240" s="178" t="s">
        <v>257</v>
      </c>
      <c r="T240" s="8">
        <v>78</v>
      </c>
      <c r="U240" s="8">
        <v>116</v>
      </c>
      <c r="V240" s="8">
        <v>96</v>
      </c>
      <c r="W240" s="172">
        <f t="shared" si="100"/>
        <v>819</v>
      </c>
      <c r="X240" s="13">
        <v>155</v>
      </c>
      <c r="AH240" s="178" t="s">
        <v>227</v>
      </c>
      <c r="AI240" s="172">
        <v>132</v>
      </c>
    </row>
    <row r="241" spans="3:35" x14ac:dyDescent="0.15">
      <c r="C241" s="217" t="str">
        <f t="shared" si="103"/>
        <v>-</v>
      </c>
      <c r="D241" s="218" t="str">
        <f>G$79</f>
        <v>-</v>
      </c>
      <c r="E241" s="46">
        <f t="shared" si="101"/>
        <v>13</v>
      </c>
      <c r="F241" s="10" t="str">
        <f t="shared" si="93"/>
        <v>ooi</v>
      </c>
      <c r="G241" s="42">
        <f t="shared" si="94"/>
        <v>0</v>
      </c>
      <c r="H241" s="43">
        <f>IF(AND($E$4=G241,$H$4=F241,$P$57&lt;=SUM(C241:E241),SUM(C241:E241)&lt;=$P$58),1+MAX(H$84:H240),0)</f>
        <v>0</v>
      </c>
      <c r="I241" s="43">
        <f t="shared" si="95"/>
        <v>0</v>
      </c>
      <c r="J241" s="219" t="str">
        <f t="shared" si="104"/>
        <v>-</v>
      </c>
      <c r="K241" s="218" t="str">
        <f>N$79</f>
        <v>-</v>
      </c>
      <c r="L241" s="46">
        <f t="shared" si="102"/>
        <v>13</v>
      </c>
      <c r="M241" s="10" t="str">
        <f t="shared" si="97"/>
        <v>ooi</v>
      </c>
      <c r="N241" s="42">
        <f t="shared" si="98"/>
        <v>0</v>
      </c>
      <c r="O241" s="43">
        <f>IF(AND($E$4=N241,$H$4=M241,$P$57&lt;=SUM(J241:L241),SUM(J241:L241)&lt;=$P$58),1+MAX(O$84:O240),0)</f>
        <v>0</v>
      </c>
      <c r="P241" s="43">
        <f t="shared" si="99"/>
        <v>0</v>
      </c>
      <c r="R241" s="10">
        <v>156</v>
      </c>
      <c r="S241" s="178" t="s">
        <v>259</v>
      </c>
      <c r="T241" s="8">
        <v>116</v>
      </c>
      <c r="U241" s="8">
        <v>158</v>
      </c>
      <c r="V241" s="8">
        <v>129</v>
      </c>
      <c r="W241" s="172">
        <f t="shared" si="100"/>
        <v>1462</v>
      </c>
      <c r="X241" s="13">
        <v>156</v>
      </c>
      <c r="AH241" s="178" t="s">
        <v>229</v>
      </c>
      <c r="AI241" s="172">
        <v>133</v>
      </c>
    </row>
    <row r="242" spans="3:35" x14ac:dyDescent="0.15">
      <c r="C242" s="217" t="str">
        <f t="shared" si="103"/>
        <v>-</v>
      </c>
      <c r="D242" s="218" t="str">
        <f>G$80</f>
        <v>-</v>
      </c>
      <c r="E242" s="46">
        <f t="shared" si="101"/>
        <v>13</v>
      </c>
      <c r="F242" s="10" t="str">
        <f t="shared" si="93"/>
        <v>ooi</v>
      </c>
      <c r="G242" s="42">
        <f t="shared" si="94"/>
        <v>0</v>
      </c>
      <c r="H242" s="43">
        <f>IF(AND($E$4=G242,$H$4=F242,$P$57&lt;=SUM(C242:E242),SUM(C242:E242)&lt;=$P$58),1+MAX(H$84:H241),0)</f>
        <v>0</v>
      </c>
      <c r="I242" s="43">
        <f t="shared" si="95"/>
        <v>0</v>
      </c>
      <c r="J242" s="219" t="str">
        <f t="shared" si="104"/>
        <v>-</v>
      </c>
      <c r="K242" s="218" t="str">
        <f>N$80</f>
        <v>-</v>
      </c>
      <c r="L242" s="46">
        <f t="shared" si="102"/>
        <v>13</v>
      </c>
      <c r="M242" s="10" t="str">
        <f t="shared" si="97"/>
        <v>ooi</v>
      </c>
      <c r="N242" s="42">
        <f t="shared" si="98"/>
        <v>0</v>
      </c>
      <c r="O242" s="43">
        <f>IF(AND($E$4=N242,$H$4=M242,$P$57&lt;=SUM(J242:L242),SUM(J242:L242)&lt;=$P$58),1+MAX(O$84:O241),0)</f>
        <v>0</v>
      </c>
      <c r="P242" s="43">
        <f t="shared" si="99"/>
        <v>0</v>
      </c>
      <c r="R242" s="10">
        <v>157</v>
      </c>
      <c r="S242" s="178" t="s">
        <v>260</v>
      </c>
      <c r="T242" s="8">
        <v>156</v>
      </c>
      <c r="U242" s="8">
        <v>223</v>
      </c>
      <c r="V242" s="8">
        <v>176</v>
      </c>
      <c r="W242" s="172">
        <f t="shared" si="100"/>
        <v>2648</v>
      </c>
      <c r="X242" s="13">
        <v>157</v>
      </c>
      <c r="AH242" s="178" t="s">
        <v>87</v>
      </c>
      <c r="AI242" s="172">
        <v>134</v>
      </c>
    </row>
    <row r="243" spans="3:35" x14ac:dyDescent="0.15">
      <c r="C243" s="217" t="str">
        <f t="shared" si="103"/>
        <v>-</v>
      </c>
      <c r="D243" s="218" t="str">
        <f>G$81</f>
        <v>-</v>
      </c>
      <c r="E243" s="46">
        <f t="shared" si="101"/>
        <v>13</v>
      </c>
      <c r="F243" s="10" t="str">
        <f t="shared" si="93"/>
        <v>ooi</v>
      </c>
      <c r="G243" s="42">
        <f t="shared" si="94"/>
        <v>0</v>
      </c>
      <c r="H243" s="43">
        <f>IF(AND($E$4=G243,$H$4=F243,$P$57&lt;=SUM(C243:E243),SUM(C243:E243)&lt;=$P$58),1+MAX(H$84:H242),0)</f>
        <v>0</v>
      </c>
      <c r="I243" s="43">
        <f t="shared" si="95"/>
        <v>0</v>
      </c>
      <c r="J243" s="219" t="str">
        <f t="shared" si="104"/>
        <v>-</v>
      </c>
      <c r="K243" s="218" t="str">
        <f>N$81</f>
        <v>-</v>
      </c>
      <c r="L243" s="46">
        <f t="shared" si="102"/>
        <v>13</v>
      </c>
      <c r="M243" s="10" t="str">
        <f t="shared" si="97"/>
        <v>ooi</v>
      </c>
      <c r="N243" s="42">
        <f t="shared" si="98"/>
        <v>0</v>
      </c>
      <c r="O243" s="43">
        <f>IF(AND($E$4=N243,$H$4=M243,$P$57&lt;=SUM(J243:L243),SUM(J243:L243)&lt;=$P$58),1+MAX(O$84:O242),0)</f>
        <v>0</v>
      </c>
      <c r="P243" s="43">
        <f t="shared" si="99"/>
        <v>0</v>
      </c>
      <c r="R243" s="10">
        <v>158</v>
      </c>
      <c r="S243" s="178" t="s">
        <v>261</v>
      </c>
      <c r="T243" s="8">
        <v>100</v>
      </c>
      <c r="U243" s="8">
        <v>117</v>
      </c>
      <c r="V243" s="8">
        <v>116</v>
      </c>
      <c r="W243" s="172">
        <f t="shared" si="100"/>
        <v>997</v>
      </c>
      <c r="X243" s="13">
        <v>158</v>
      </c>
      <c r="AH243" s="178" t="s">
        <v>86</v>
      </c>
      <c r="AI243" s="172">
        <v>135</v>
      </c>
    </row>
    <row r="244" spans="3:35" x14ac:dyDescent="0.15">
      <c r="C244" s="217" t="str">
        <f t="shared" ref="C244:C259" si="105">F$76</f>
        <v>-</v>
      </c>
      <c r="D244" s="218">
        <f>G$66</f>
        <v>13</v>
      </c>
      <c r="E244" s="46">
        <f t="shared" si="101"/>
        <v>13</v>
      </c>
      <c r="F244" s="10" t="str">
        <f t="shared" si="93"/>
        <v>oii</v>
      </c>
      <c r="G244" s="42">
        <f t="shared" si="94"/>
        <v>0</v>
      </c>
      <c r="H244" s="43">
        <f>IF(AND($E$4=G244,$H$4=F244,$P$57&lt;=SUM(C244:E244),SUM(C244:E244)&lt;=$P$58),1+MAX(H$84:H243),0)</f>
        <v>0</v>
      </c>
      <c r="I244" s="43">
        <f t="shared" si="95"/>
        <v>0</v>
      </c>
      <c r="J244" s="219" t="str">
        <f t="shared" ref="J244:J259" si="106">M$76</f>
        <v>-</v>
      </c>
      <c r="K244" s="218">
        <f>N$66</f>
        <v>13</v>
      </c>
      <c r="L244" s="46">
        <f t="shared" si="102"/>
        <v>13</v>
      </c>
      <c r="M244" s="10" t="str">
        <f t="shared" si="97"/>
        <v>oii</v>
      </c>
      <c r="N244" s="42">
        <f t="shared" si="98"/>
        <v>0</v>
      </c>
      <c r="O244" s="43">
        <f>IF(AND($E$4=N244,$H$4=M244,$P$57&lt;=SUM(J244:L244),SUM(J244:L244)&lt;=$P$58),1+MAX(O$84:O243),0)</f>
        <v>0</v>
      </c>
      <c r="P244" s="43">
        <f t="shared" si="99"/>
        <v>0</v>
      </c>
      <c r="R244" s="10">
        <v>159</v>
      </c>
      <c r="S244" s="178" t="s">
        <v>262</v>
      </c>
      <c r="T244" s="8">
        <v>130</v>
      </c>
      <c r="U244" s="8">
        <v>150</v>
      </c>
      <c r="V244" s="8">
        <v>151</v>
      </c>
      <c r="W244" s="172">
        <f t="shared" si="100"/>
        <v>1576</v>
      </c>
      <c r="X244" s="13">
        <v>159</v>
      </c>
      <c r="AH244" s="178" t="s">
        <v>74</v>
      </c>
      <c r="AI244" s="172">
        <v>136</v>
      </c>
    </row>
    <row r="245" spans="3:35" x14ac:dyDescent="0.15">
      <c r="C245" s="217" t="str">
        <f t="shared" si="105"/>
        <v>-</v>
      </c>
      <c r="D245" s="218">
        <f>G$67</f>
        <v>14</v>
      </c>
      <c r="E245" s="46">
        <f t="shared" si="101"/>
        <v>13</v>
      </c>
      <c r="F245" s="10" t="str">
        <f t="shared" si="93"/>
        <v>oio</v>
      </c>
      <c r="G245" s="42">
        <f t="shared" si="94"/>
        <v>0</v>
      </c>
      <c r="H245" s="43">
        <f>IF(AND($E$4=G245,$H$4=F245,$P$57&lt;=SUM(C245:E245),SUM(C245:E245)&lt;=$P$58),1+MAX(H$84:H244),0)</f>
        <v>0</v>
      </c>
      <c r="I245" s="43">
        <f t="shared" si="95"/>
        <v>0</v>
      </c>
      <c r="J245" s="219" t="str">
        <f t="shared" si="106"/>
        <v>-</v>
      </c>
      <c r="K245" s="218" t="str">
        <f>N$67</f>
        <v>-</v>
      </c>
      <c r="L245" s="46">
        <f t="shared" si="102"/>
        <v>13</v>
      </c>
      <c r="M245" s="10" t="str">
        <f t="shared" si="97"/>
        <v>ooi</v>
      </c>
      <c r="N245" s="42">
        <f t="shared" si="98"/>
        <v>0</v>
      </c>
      <c r="O245" s="43">
        <f>IF(AND($E$4=N245,$H$4=M245,$P$57&lt;=SUM(J245:L245),SUM(J245:L245)&lt;=$P$58),1+MAX(O$84:O244),0)</f>
        <v>0</v>
      </c>
      <c r="P245" s="43">
        <f t="shared" si="99"/>
        <v>0</v>
      </c>
      <c r="R245" s="10">
        <v>160</v>
      </c>
      <c r="S245" s="178" t="s">
        <v>263</v>
      </c>
      <c r="T245" s="8">
        <v>170</v>
      </c>
      <c r="U245" s="8">
        <v>205</v>
      </c>
      <c r="V245" s="8">
        <v>197</v>
      </c>
      <c r="W245" s="172">
        <f t="shared" si="100"/>
        <v>2682</v>
      </c>
      <c r="X245" s="13">
        <v>160</v>
      </c>
      <c r="AH245" s="180" t="s">
        <v>232</v>
      </c>
      <c r="AI245" s="172">
        <v>196</v>
      </c>
    </row>
    <row r="246" spans="3:35" x14ac:dyDescent="0.15">
      <c r="C246" s="217" t="str">
        <f t="shared" si="105"/>
        <v>-</v>
      </c>
      <c r="D246" s="218" t="str">
        <f>G$68</f>
        <v>-</v>
      </c>
      <c r="E246" s="46">
        <f t="shared" si="101"/>
        <v>13</v>
      </c>
      <c r="F246" s="10" t="str">
        <f t="shared" si="93"/>
        <v>ooi</v>
      </c>
      <c r="G246" s="42">
        <f t="shared" si="94"/>
        <v>0</v>
      </c>
      <c r="H246" s="43">
        <f>IF(AND($E$4=G246,$H$4=F246,$P$57&lt;=SUM(C246:E246),SUM(C246:E246)&lt;=$P$58),1+MAX(H$84:H245),0)</f>
        <v>0</v>
      </c>
      <c r="I246" s="43">
        <f t="shared" si="95"/>
        <v>0</v>
      </c>
      <c r="J246" s="219" t="str">
        <f t="shared" si="106"/>
        <v>-</v>
      </c>
      <c r="K246" s="218" t="str">
        <f>N$68</f>
        <v>-</v>
      </c>
      <c r="L246" s="46">
        <f t="shared" si="102"/>
        <v>13</v>
      </c>
      <c r="M246" s="10" t="str">
        <f t="shared" si="97"/>
        <v>ooi</v>
      </c>
      <c r="N246" s="42">
        <f t="shared" si="98"/>
        <v>0</v>
      </c>
      <c r="O246" s="43">
        <f>IF(AND($E$4=N246,$H$4=M246,$P$57&lt;=SUM(J246:L246),SUM(J246:L246)&lt;=$P$58),1+MAX(O$84:O245),0)</f>
        <v>0</v>
      </c>
      <c r="P246" s="43">
        <f t="shared" si="99"/>
        <v>0</v>
      </c>
      <c r="R246" s="10">
        <v>161</v>
      </c>
      <c r="S246" s="178" t="s">
        <v>264</v>
      </c>
      <c r="T246" s="8">
        <v>70</v>
      </c>
      <c r="U246" s="8">
        <v>79</v>
      </c>
      <c r="V246" s="8">
        <v>77</v>
      </c>
      <c r="W246" s="172">
        <f t="shared" si="100"/>
        <v>511</v>
      </c>
      <c r="X246" s="13">
        <v>161</v>
      </c>
      <c r="AH246" s="180" t="s">
        <v>233</v>
      </c>
      <c r="AI246" s="172">
        <v>197</v>
      </c>
    </row>
    <row r="247" spans="3:35" x14ac:dyDescent="0.15">
      <c r="C247" s="217" t="str">
        <f t="shared" si="105"/>
        <v>-</v>
      </c>
      <c r="D247" s="218" t="str">
        <f>G$69</f>
        <v>-</v>
      </c>
      <c r="E247" s="46">
        <f t="shared" si="101"/>
        <v>13</v>
      </c>
      <c r="F247" s="10" t="str">
        <f t="shared" si="93"/>
        <v>ooi</v>
      </c>
      <c r="G247" s="42">
        <f t="shared" si="94"/>
        <v>0</v>
      </c>
      <c r="H247" s="43">
        <f>IF(AND($E$4=G247,$H$4=F247,$P$57&lt;=SUM(C247:E247),SUM(C247:E247)&lt;=$P$58),1+MAX(H$84:H246),0)</f>
        <v>0</v>
      </c>
      <c r="I247" s="43">
        <f t="shared" si="95"/>
        <v>0</v>
      </c>
      <c r="J247" s="219" t="str">
        <f t="shared" si="106"/>
        <v>-</v>
      </c>
      <c r="K247" s="218" t="str">
        <f>N$69</f>
        <v>-</v>
      </c>
      <c r="L247" s="46">
        <f t="shared" si="102"/>
        <v>13</v>
      </c>
      <c r="M247" s="10" t="str">
        <f t="shared" si="97"/>
        <v>ooi</v>
      </c>
      <c r="N247" s="42">
        <f t="shared" si="98"/>
        <v>0</v>
      </c>
      <c r="O247" s="43">
        <f>IF(AND($E$4=N247,$H$4=M247,$P$57&lt;=SUM(J247:L247),SUM(J247:L247)&lt;=$P$58),1+MAX(O$84:O246),0)</f>
        <v>0</v>
      </c>
      <c r="P247" s="43">
        <f t="shared" si="99"/>
        <v>0</v>
      </c>
      <c r="R247" s="10">
        <v>162</v>
      </c>
      <c r="S247" s="178" t="s">
        <v>265</v>
      </c>
      <c r="T247" s="8">
        <v>170</v>
      </c>
      <c r="U247" s="8">
        <v>148</v>
      </c>
      <c r="V247" s="8">
        <v>130</v>
      </c>
      <c r="W247" s="172">
        <f t="shared" si="100"/>
        <v>1643</v>
      </c>
      <c r="X247" s="13">
        <v>162</v>
      </c>
      <c r="AH247" s="180" t="s">
        <v>234</v>
      </c>
      <c r="AI247" s="172">
        <v>470</v>
      </c>
    </row>
    <row r="248" spans="3:35" x14ac:dyDescent="0.15">
      <c r="C248" s="217" t="str">
        <f t="shared" si="105"/>
        <v>-</v>
      </c>
      <c r="D248" s="218" t="str">
        <f>G$70</f>
        <v>-</v>
      </c>
      <c r="E248" s="46">
        <f t="shared" si="101"/>
        <v>13</v>
      </c>
      <c r="F248" s="10" t="str">
        <f t="shared" si="93"/>
        <v>ooi</v>
      </c>
      <c r="G248" s="42">
        <f t="shared" si="94"/>
        <v>0</v>
      </c>
      <c r="H248" s="43">
        <f>IF(AND($E$4=G248,$H$4=F248,$P$57&lt;=SUM(C248:E248),SUM(C248:E248)&lt;=$P$58),1+MAX(H$84:H247),0)</f>
        <v>0</v>
      </c>
      <c r="I248" s="43">
        <f t="shared" si="95"/>
        <v>0</v>
      </c>
      <c r="J248" s="219" t="str">
        <f t="shared" si="106"/>
        <v>-</v>
      </c>
      <c r="K248" s="218" t="str">
        <f>N$70</f>
        <v>-</v>
      </c>
      <c r="L248" s="46">
        <f t="shared" si="102"/>
        <v>13</v>
      </c>
      <c r="M248" s="10" t="str">
        <f t="shared" si="97"/>
        <v>ooi</v>
      </c>
      <c r="N248" s="42">
        <f t="shared" si="98"/>
        <v>0</v>
      </c>
      <c r="O248" s="43">
        <f>IF(AND($E$4=N248,$H$4=M248,$P$57&lt;=SUM(J248:L248),SUM(J248:L248)&lt;=$P$58),1+MAX(O$84:O247),0)</f>
        <v>0</v>
      </c>
      <c r="P248" s="43">
        <f t="shared" si="99"/>
        <v>0</v>
      </c>
      <c r="R248" s="10">
        <v>163</v>
      </c>
      <c r="S248" s="178" t="s">
        <v>266</v>
      </c>
      <c r="T248" s="8">
        <v>120</v>
      </c>
      <c r="U248" s="8">
        <v>67</v>
      </c>
      <c r="V248" s="8">
        <v>101</v>
      </c>
      <c r="W248" s="172">
        <f t="shared" si="100"/>
        <v>631</v>
      </c>
      <c r="X248" s="13">
        <v>163</v>
      </c>
      <c r="AH248" s="180" t="s">
        <v>235</v>
      </c>
      <c r="AI248" s="172">
        <v>471</v>
      </c>
    </row>
    <row r="249" spans="3:35" x14ac:dyDescent="0.15">
      <c r="C249" s="217" t="str">
        <f t="shared" si="105"/>
        <v>-</v>
      </c>
      <c r="D249" s="218" t="str">
        <f>G$71</f>
        <v>-</v>
      </c>
      <c r="E249" s="46">
        <f t="shared" si="101"/>
        <v>13</v>
      </c>
      <c r="F249" s="10" t="str">
        <f t="shared" si="93"/>
        <v>ooi</v>
      </c>
      <c r="G249" s="42">
        <f t="shared" si="94"/>
        <v>0</v>
      </c>
      <c r="H249" s="43">
        <f>IF(AND($E$4=G249,$H$4=F249,$P$57&lt;=SUM(C249:E249),SUM(C249:E249)&lt;=$P$58),1+MAX(H$84:H248),0)</f>
        <v>0</v>
      </c>
      <c r="I249" s="43">
        <f t="shared" si="95"/>
        <v>0</v>
      </c>
      <c r="J249" s="219" t="str">
        <f t="shared" si="106"/>
        <v>-</v>
      </c>
      <c r="K249" s="218" t="str">
        <f>N$71</f>
        <v>-</v>
      </c>
      <c r="L249" s="46">
        <f t="shared" si="102"/>
        <v>13</v>
      </c>
      <c r="M249" s="10" t="str">
        <f t="shared" si="97"/>
        <v>ooi</v>
      </c>
      <c r="N249" s="42">
        <f t="shared" si="98"/>
        <v>0</v>
      </c>
      <c r="O249" s="43">
        <f>IF(AND($E$4=N249,$H$4=M249,$P$57&lt;=SUM(J249:L249),SUM(J249:L249)&lt;=$P$58),1+MAX(O$84:O248),0)</f>
        <v>0</v>
      </c>
      <c r="P249" s="43">
        <f t="shared" si="99"/>
        <v>0</v>
      </c>
      <c r="R249" s="10">
        <v>164</v>
      </c>
      <c r="S249" s="178" t="s">
        <v>267</v>
      </c>
      <c r="T249" s="8">
        <v>200</v>
      </c>
      <c r="U249" s="8">
        <v>145</v>
      </c>
      <c r="V249" s="8">
        <v>179</v>
      </c>
      <c r="W249" s="172">
        <f t="shared" si="100"/>
        <v>2011</v>
      </c>
      <c r="X249" s="13">
        <v>164</v>
      </c>
      <c r="AH249" s="180" t="s">
        <v>236</v>
      </c>
      <c r="AI249" s="172">
        <v>700</v>
      </c>
    </row>
    <row r="250" spans="3:35" x14ac:dyDescent="0.15">
      <c r="C250" s="217" t="str">
        <f t="shared" si="105"/>
        <v>-</v>
      </c>
      <c r="D250" s="218" t="str">
        <f>G$72</f>
        <v>-</v>
      </c>
      <c r="E250" s="46">
        <f t="shared" si="101"/>
        <v>13</v>
      </c>
      <c r="F250" s="10" t="str">
        <f t="shared" si="93"/>
        <v>ooi</v>
      </c>
      <c r="G250" s="42">
        <f t="shared" si="94"/>
        <v>0</v>
      </c>
      <c r="H250" s="43">
        <f>IF(AND($E$4=G250,$H$4=F250,$P$57&lt;=SUM(C250:E250),SUM(C250:E250)&lt;=$P$58),1+MAX(H$84:H249),0)</f>
        <v>0</v>
      </c>
      <c r="I250" s="43">
        <f t="shared" si="95"/>
        <v>0</v>
      </c>
      <c r="J250" s="219" t="str">
        <f t="shared" si="106"/>
        <v>-</v>
      </c>
      <c r="K250" s="218" t="str">
        <f>N$72</f>
        <v>-</v>
      </c>
      <c r="L250" s="46">
        <f t="shared" si="102"/>
        <v>13</v>
      </c>
      <c r="M250" s="10" t="str">
        <f t="shared" si="97"/>
        <v>ooi</v>
      </c>
      <c r="N250" s="42">
        <f t="shared" si="98"/>
        <v>0</v>
      </c>
      <c r="O250" s="43">
        <f>IF(AND($E$4=N250,$H$4=M250,$P$57&lt;=SUM(J250:L250),SUM(J250:L250)&lt;=$P$58),1+MAX(O$84:O249),0)</f>
        <v>0</v>
      </c>
      <c r="P250" s="43">
        <f t="shared" si="99"/>
        <v>0</v>
      </c>
      <c r="R250" s="10">
        <v>165</v>
      </c>
      <c r="S250" s="178" t="s">
        <v>268</v>
      </c>
      <c r="T250" s="8">
        <v>80</v>
      </c>
      <c r="U250" s="8">
        <v>72</v>
      </c>
      <c r="V250" s="8">
        <v>142</v>
      </c>
      <c r="W250" s="172">
        <f t="shared" si="100"/>
        <v>654</v>
      </c>
      <c r="X250" s="13">
        <v>165</v>
      </c>
      <c r="AH250" s="178" t="s">
        <v>237</v>
      </c>
      <c r="AI250" s="172">
        <v>137</v>
      </c>
    </row>
    <row r="251" spans="3:35" x14ac:dyDescent="0.15">
      <c r="C251" s="217" t="str">
        <f t="shared" si="105"/>
        <v>-</v>
      </c>
      <c r="D251" s="218" t="str">
        <f>G$73</f>
        <v>-</v>
      </c>
      <c r="E251" s="46">
        <f t="shared" si="101"/>
        <v>13</v>
      </c>
      <c r="F251" s="10" t="str">
        <f t="shared" si="93"/>
        <v>ooi</v>
      </c>
      <c r="G251" s="42">
        <f t="shared" si="94"/>
        <v>0</v>
      </c>
      <c r="H251" s="43">
        <f>IF(AND($E$4=G251,$H$4=F251,$P$57&lt;=SUM(C251:E251),SUM(C251:E251)&lt;=$P$58),1+MAX(H$84:H250),0)</f>
        <v>0</v>
      </c>
      <c r="I251" s="43">
        <f t="shared" si="95"/>
        <v>0</v>
      </c>
      <c r="J251" s="219" t="str">
        <f t="shared" si="106"/>
        <v>-</v>
      </c>
      <c r="K251" s="218" t="str">
        <f>N$73</f>
        <v>-</v>
      </c>
      <c r="L251" s="46">
        <f t="shared" si="102"/>
        <v>13</v>
      </c>
      <c r="M251" s="10" t="str">
        <f t="shared" si="97"/>
        <v>ooi</v>
      </c>
      <c r="N251" s="42">
        <f t="shared" si="98"/>
        <v>0</v>
      </c>
      <c r="O251" s="43">
        <f>IF(AND($E$4=N251,$H$4=M251,$P$57&lt;=SUM(J251:L251),SUM(J251:L251)&lt;=$P$58),1+MAX(O$84:O250),0)</f>
        <v>0</v>
      </c>
      <c r="P251" s="43">
        <f t="shared" si="99"/>
        <v>0</v>
      </c>
      <c r="R251" s="10">
        <v>166</v>
      </c>
      <c r="S251" s="178" t="s">
        <v>269</v>
      </c>
      <c r="T251" s="8">
        <v>110</v>
      </c>
      <c r="U251" s="8">
        <v>107</v>
      </c>
      <c r="V251" s="8">
        <v>209</v>
      </c>
      <c r="W251" s="172">
        <f t="shared" si="100"/>
        <v>1256</v>
      </c>
      <c r="X251" s="13">
        <v>166</v>
      </c>
      <c r="AH251" s="180" t="s">
        <v>238</v>
      </c>
      <c r="AI251" s="172">
        <v>233</v>
      </c>
    </row>
    <row r="252" spans="3:35" x14ac:dyDescent="0.15">
      <c r="C252" s="217" t="str">
        <f t="shared" si="105"/>
        <v>-</v>
      </c>
      <c r="D252" s="218" t="str">
        <f>G$74</f>
        <v>-</v>
      </c>
      <c r="E252" s="46">
        <f t="shared" si="101"/>
        <v>13</v>
      </c>
      <c r="F252" s="10" t="str">
        <f t="shared" si="93"/>
        <v>ooi</v>
      </c>
      <c r="G252" s="42">
        <f t="shared" si="94"/>
        <v>0</v>
      </c>
      <c r="H252" s="43">
        <f>IF(AND($E$4=G252,$H$4=F252,$P$57&lt;=SUM(C252:E252),SUM(C252:E252)&lt;=$P$58),1+MAX(H$84:H251),0)</f>
        <v>0</v>
      </c>
      <c r="I252" s="43">
        <f t="shared" si="95"/>
        <v>0</v>
      </c>
      <c r="J252" s="219" t="str">
        <f t="shared" si="106"/>
        <v>-</v>
      </c>
      <c r="K252" s="218" t="str">
        <f>N$74</f>
        <v>-</v>
      </c>
      <c r="L252" s="46">
        <f t="shared" si="102"/>
        <v>13</v>
      </c>
      <c r="M252" s="10" t="str">
        <f t="shared" si="97"/>
        <v>ooi</v>
      </c>
      <c r="N252" s="42">
        <f t="shared" si="98"/>
        <v>0</v>
      </c>
      <c r="O252" s="43">
        <f>IF(AND($E$4=N252,$H$4=M252,$P$57&lt;=SUM(J252:L252),SUM(J252:L252)&lt;=$P$58),1+MAX(O$84:O251),0)</f>
        <v>0</v>
      </c>
      <c r="P252" s="43">
        <f t="shared" si="99"/>
        <v>0</v>
      </c>
      <c r="R252" s="10">
        <v>167</v>
      </c>
      <c r="S252" s="178" t="s">
        <v>270</v>
      </c>
      <c r="T252" s="8">
        <v>80</v>
      </c>
      <c r="U252" s="8">
        <v>105</v>
      </c>
      <c r="V252" s="8">
        <v>73</v>
      </c>
      <c r="W252" s="172">
        <f t="shared" si="100"/>
        <v>675</v>
      </c>
      <c r="X252" s="13">
        <v>167</v>
      </c>
      <c r="AH252" s="180" t="s">
        <v>239</v>
      </c>
      <c r="AI252" s="172">
        <v>474</v>
      </c>
    </row>
    <row r="253" spans="3:35" x14ac:dyDescent="0.15">
      <c r="C253" s="217" t="str">
        <f t="shared" si="105"/>
        <v>-</v>
      </c>
      <c r="D253" s="218" t="str">
        <f>G$75</f>
        <v>-</v>
      </c>
      <c r="E253" s="46">
        <f t="shared" si="101"/>
        <v>13</v>
      </c>
      <c r="F253" s="10" t="str">
        <f t="shared" si="93"/>
        <v>ooi</v>
      </c>
      <c r="G253" s="42">
        <f t="shared" si="94"/>
        <v>0</v>
      </c>
      <c r="H253" s="43">
        <f>IF(AND($E$4=G253,$H$4=F253,$P$57&lt;=SUM(C253:E253),SUM(C253:E253)&lt;=$P$58),1+MAX(H$84:H252),0)</f>
        <v>0</v>
      </c>
      <c r="I253" s="43">
        <f t="shared" si="95"/>
        <v>0</v>
      </c>
      <c r="J253" s="219" t="str">
        <f t="shared" si="106"/>
        <v>-</v>
      </c>
      <c r="K253" s="218" t="str">
        <f>N$75</f>
        <v>-</v>
      </c>
      <c r="L253" s="46">
        <f t="shared" si="102"/>
        <v>13</v>
      </c>
      <c r="M253" s="10" t="str">
        <f t="shared" si="97"/>
        <v>ooi</v>
      </c>
      <c r="N253" s="42">
        <f t="shared" si="98"/>
        <v>0</v>
      </c>
      <c r="O253" s="43">
        <f>IF(AND($E$4=N253,$H$4=M253,$P$57&lt;=SUM(J253:L253),SUM(J253:L253)&lt;=$P$58),1+MAX(O$84:O252),0)</f>
        <v>0</v>
      </c>
      <c r="P253" s="43">
        <f t="shared" si="99"/>
        <v>0</v>
      </c>
      <c r="R253" s="10">
        <v>168</v>
      </c>
      <c r="S253" s="178" t="s">
        <v>271</v>
      </c>
      <c r="T253" s="8">
        <v>140</v>
      </c>
      <c r="U253" s="8">
        <v>161</v>
      </c>
      <c r="V253" s="8">
        <v>128</v>
      </c>
      <c r="W253" s="172">
        <f t="shared" si="100"/>
        <v>1613</v>
      </c>
      <c r="X253" s="13">
        <v>168</v>
      </c>
      <c r="AH253" s="178" t="s">
        <v>240</v>
      </c>
      <c r="AI253" s="172">
        <v>138</v>
      </c>
    </row>
    <row r="254" spans="3:35" x14ac:dyDescent="0.15">
      <c r="C254" s="217" t="str">
        <f t="shared" si="105"/>
        <v>-</v>
      </c>
      <c r="D254" s="218" t="str">
        <f>G$76</f>
        <v>-</v>
      </c>
      <c r="E254" s="46">
        <f t="shared" si="101"/>
        <v>13</v>
      </c>
      <c r="F254" s="10" t="str">
        <f t="shared" si="93"/>
        <v>ooi</v>
      </c>
      <c r="G254" s="42">
        <f t="shared" si="94"/>
        <v>0</v>
      </c>
      <c r="H254" s="43">
        <f>IF(AND($E$4=G254,$H$4=F254,$P$57&lt;=SUM(C254:E254),SUM(C254:E254)&lt;=$P$58),1+MAX(H$84:H253),0)</f>
        <v>0</v>
      </c>
      <c r="I254" s="43">
        <f t="shared" si="95"/>
        <v>0</v>
      </c>
      <c r="J254" s="219" t="str">
        <f t="shared" si="106"/>
        <v>-</v>
      </c>
      <c r="K254" s="218" t="str">
        <f>N$76</f>
        <v>-</v>
      </c>
      <c r="L254" s="46">
        <f t="shared" si="102"/>
        <v>13</v>
      </c>
      <c r="M254" s="10" t="str">
        <f t="shared" si="97"/>
        <v>ooi</v>
      </c>
      <c r="N254" s="42">
        <f t="shared" si="98"/>
        <v>0</v>
      </c>
      <c r="O254" s="43">
        <f>IF(AND($E$4=N254,$H$4=M254,$P$57&lt;=SUM(J254:L254),SUM(J254:L254)&lt;=$P$58),1+MAX(O$84:O253),0)</f>
        <v>0</v>
      </c>
      <c r="P254" s="43">
        <f t="shared" si="99"/>
        <v>0</v>
      </c>
      <c r="R254" s="10">
        <v>169</v>
      </c>
      <c r="S254" s="178" t="s">
        <v>99</v>
      </c>
      <c r="T254" s="8">
        <v>170</v>
      </c>
      <c r="U254" s="8">
        <v>194</v>
      </c>
      <c r="V254" s="8">
        <v>178</v>
      </c>
      <c r="W254" s="172">
        <f t="shared" si="100"/>
        <v>2431</v>
      </c>
      <c r="X254" s="13">
        <v>169</v>
      </c>
      <c r="AH254" s="178" t="s">
        <v>241</v>
      </c>
      <c r="AI254" s="172">
        <v>139</v>
      </c>
    </row>
    <row r="255" spans="3:35" x14ac:dyDescent="0.15">
      <c r="C255" s="217" t="str">
        <f t="shared" si="105"/>
        <v>-</v>
      </c>
      <c r="D255" s="218" t="str">
        <f>G$77</f>
        <v>-</v>
      </c>
      <c r="E255" s="46">
        <f t="shared" si="101"/>
        <v>13</v>
      </c>
      <c r="F255" s="10" t="str">
        <f t="shared" si="93"/>
        <v>ooi</v>
      </c>
      <c r="G255" s="42">
        <f t="shared" si="94"/>
        <v>0</v>
      </c>
      <c r="H255" s="43">
        <f>IF(AND($E$4=G255,$H$4=F255,$P$57&lt;=SUM(C255:E255),SUM(C255:E255)&lt;=$P$58),1+MAX(H$84:H254),0)</f>
        <v>0</v>
      </c>
      <c r="I255" s="43">
        <f t="shared" si="95"/>
        <v>0</v>
      </c>
      <c r="J255" s="219" t="str">
        <f t="shared" si="106"/>
        <v>-</v>
      </c>
      <c r="K255" s="218" t="str">
        <f>N$77</f>
        <v>-</v>
      </c>
      <c r="L255" s="46">
        <f t="shared" si="102"/>
        <v>13</v>
      </c>
      <c r="M255" s="10" t="str">
        <f t="shared" si="97"/>
        <v>ooi</v>
      </c>
      <c r="N255" s="42">
        <f t="shared" si="98"/>
        <v>0</v>
      </c>
      <c r="O255" s="43">
        <f>IF(AND($E$4=N255,$H$4=M255,$P$57&lt;=SUM(J255:L255),SUM(J255:L255)&lt;=$P$58),1+MAX(O$84:O254),0)</f>
        <v>0</v>
      </c>
      <c r="P255" s="43">
        <f t="shared" si="99"/>
        <v>0</v>
      </c>
      <c r="R255" s="10">
        <v>170</v>
      </c>
      <c r="S255" s="178" t="s">
        <v>272</v>
      </c>
      <c r="T255" s="8">
        <v>150</v>
      </c>
      <c r="U255" s="8">
        <v>106</v>
      </c>
      <c r="V255" s="8">
        <v>106</v>
      </c>
      <c r="W255" s="172">
        <f t="shared" si="100"/>
        <v>1052</v>
      </c>
      <c r="X255" s="13">
        <v>170</v>
      </c>
      <c r="AH255" s="178" t="s">
        <v>243</v>
      </c>
      <c r="AI255" s="172">
        <v>140</v>
      </c>
    </row>
    <row r="256" spans="3:35" x14ac:dyDescent="0.15">
      <c r="C256" s="217" t="str">
        <f t="shared" si="105"/>
        <v>-</v>
      </c>
      <c r="D256" s="218" t="str">
        <f>G$78</f>
        <v>-</v>
      </c>
      <c r="E256" s="46">
        <f t="shared" si="101"/>
        <v>13</v>
      </c>
      <c r="F256" s="10" t="str">
        <f t="shared" si="93"/>
        <v>ooi</v>
      </c>
      <c r="G256" s="42">
        <f t="shared" si="94"/>
        <v>0</v>
      </c>
      <c r="H256" s="43">
        <f>IF(AND($E$4=G256,$H$4=F256,$P$57&lt;=SUM(C256:E256),SUM(C256:E256)&lt;=$P$58),1+MAX(H$84:H255),0)</f>
        <v>0</v>
      </c>
      <c r="I256" s="43">
        <f t="shared" si="95"/>
        <v>0</v>
      </c>
      <c r="J256" s="219" t="str">
        <f t="shared" si="106"/>
        <v>-</v>
      </c>
      <c r="K256" s="218" t="str">
        <f>N$78</f>
        <v>-</v>
      </c>
      <c r="L256" s="46">
        <f t="shared" si="102"/>
        <v>13</v>
      </c>
      <c r="M256" s="10" t="str">
        <f t="shared" si="97"/>
        <v>ooi</v>
      </c>
      <c r="N256" s="42">
        <f t="shared" si="98"/>
        <v>0</v>
      </c>
      <c r="O256" s="43">
        <f>IF(AND($E$4=N256,$H$4=M256,$P$57&lt;=SUM(J256:L256),SUM(J256:L256)&lt;=$P$58),1+MAX(O$84:O255),0)</f>
        <v>0</v>
      </c>
      <c r="P256" s="43">
        <f t="shared" si="99"/>
        <v>0</v>
      </c>
      <c r="R256" s="10">
        <v>171</v>
      </c>
      <c r="S256" s="178" t="s">
        <v>273</v>
      </c>
      <c r="T256" s="8">
        <v>250</v>
      </c>
      <c r="U256" s="8">
        <v>146</v>
      </c>
      <c r="V256" s="8">
        <v>146</v>
      </c>
      <c r="W256" s="172">
        <f t="shared" si="100"/>
        <v>2047</v>
      </c>
      <c r="X256" s="13">
        <v>171</v>
      </c>
      <c r="AH256" s="178" t="s">
        <v>245</v>
      </c>
      <c r="AI256" s="172">
        <v>141</v>
      </c>
    </row>
    <row r="257" spans="3:35" x14ac:dyDescent="0.15">
      <c r="C257" s="217" t="str">
        <f t="shared" si="105"/>
        <v>-</v>
      </c>
      <c r="D257" s="218" t="str">
        <f>G$79</f>
        <v>-</v>
      </c>
      <c r="E257" s="46">
        <f t="shared" si="101"/>
        <v>13</v>
      </c>
      <c r="F257" s="10" t="str">
        <f t="shared" si="93"/>
        <v>ooi</v>
      </c>
      <c r="G257" s="42">
        <f t="shared" si="94"/>
        <v>0</v>
      </c>
      <c r="H257" s="43">
        <f>IF(AND($E$4=G257,$H$4=F257,$P$57&lt;=SUM(C257:E257),SUM(C257:E257)&lt;=$P$58),1+MAX(H$84:H256),0)</f>
        <v>0</v>
      </c>
      <c r="I257" s="43">
        <f t="shared" si="95"/>
        <v>0</v>
      </c>
      <c r="J257" s="219" t="str">
        <f t="shared" si="106"/>
        <v>-</v>
      </c>
      <c r="K257" s="218" t="str">
        <f>N$79</f>
        <v>-</v>
      </c>
      <c r="L257" s="46">
        <f t="shared" si="102"/>
        <v>13</v>
      </c>
      <c r="M257" s="10" t="str">
        <f t="shared" si="97"/>
        <v>ooi</v>
      </c>
      <c r="N257" s="42">
        <f t="shared" si="98"/>
        <v>0</v>
      </c>
      <c r="O257" s="43">
        <f>IF(AND($E$4=N257,$H$4=M257,$P$57&lt;=SUM(J257:L257),SUM(J257:L257)&lt;=$P$58),1+MAX(O$84:O256),0)</f>
        <v>0</v>
      </c>
      <c r="P257" s="43">
        <f t="shared" si="99"/>
        <v>0</v>
      </c>
      <c r="R257" s="10">
        <v>172</v>
      </c>
      <c r="S257" s="178" t="s">
        <v>57</v>
      </c>
      <c r="T257" s="8">
        <v>40</v>
      </c>
      <c r="U257" s="8">
        <v>77</v>
      </c>
      <c r="V257" s="8">
        <v>63</v>
      </c>
      <c r="W257" s="172">
        <f t="shared" si="100"/>
        <v>370</v>
      </c>
      <c r="X257" s="13">
        <v>172</v>
      </c>
      <c r="AH257" s="178" t="s">
        <v>246</v>
      </c>
      <c r="AI257" s="172">
        <v>142</v>
      </c>
    </row>
    <row r="258" spans="3:35" x14ac:dyDescent="0.15">
      <c r="C258" s="217" t="str">
        <f t="shared" si="105"/>
        <v>-</v>
      </c>
      <c r="D258" s="218" t="str">
        <f>G$80</f>
        <v>-</v>
      </c>
      <c r="E258" s="46">
        <f t="shared" si="101"/>
        <v>13</v>
      </c>
      <c r="F258" s="10" t="str">
        <f t="shared" si="93"/>
        <v>ooi</v>
      </c>
      <c r="G258" s="42">
        <f t="shared" si="94"/>
        <v>0</v>
      </c>
      <c r="H258" s="43">
        <f>IF(AND($E$4=G258,$H$4=F258,$P$57&lt;=SUM(C258:E258),SUM(C258:E258)&lt;=$P$58),1+MAX(H$84:H257),0)</f>
        <v>0</v>
      </c>
      <c r="I258" s="43">
        <f t="shared" si="95"/>
        <v>0</v>
      </c>
      <c r="J258" s="219" t="str">
        <f t="shared" si="106"/>
        <v>-</v>
      </c>
      <c r="K258" s="218" t="str">
        <f>N$80</f>
        <v>-</v>
      </c>
      <c r="L258" s="46">
        <f t="shared" si="102"/>
        <v>13</v>
      </c>
      <c r="M258" s="10" t="str">
        <f t="shared" si="97"/>
        <v>ooi</v>
      </c>
      <c r="N258" s="42">
        <f t="shared" si="98"/>
        <v>0</v>
      </c>
      <c r="O258" s="43">
        <f>IF(AND($E$4=N258,$H$4=M258,$P$57&lt;=SUM(J258:L258),SUM(J258:L258)&lt;=$P$58),1+MAX(O$84:O257),0)</f>
        <v>0</v>
      </c>
      <c r="P258" s="43">
        <f t="shared" si="99"/>
        <v>0</v>
      </c>
      <c r="R258" s="10">
        <v>173</v>
      </c>
      <c r="S258" s="178" t="s">
        <v>79</v>
      </c>
      <c r="T258" s="8">
        <v>100</v>
      </c>
      <c r="U258" s="8">
        <v>75</v>
      </c>
      <c r="V258" s="8">
        <v>91</v>
      </c>
      <c r="W258" s="172">
        <f t="shared" si="100"/>
        <v>611</v>
      </c>
      <c r="X258" s="13">
        <v>173</v>
      </c>
      <c r="AH258" s="180" t="s">
        <v>247</v>
      </c>
      <c r="AI258" s="172">
        <v>446</v>
      </c>
    </row>
    <row r="259" spans="3:35" x14ac:dyDescent="0.15">
      <c r="C259" s="217" t="str">
        <f t="shared" si="105"/>
        <v>-</v>
      </c>
      <c r="D259" s="218" t="str">
        <f>G$81</f>
        <v>-</v>
      </c>
      <c r="E259" s="46">
        <f t="shared" si="101"/>
        <v>13</v>
      </c>
      <c r="F259" s="10" t="str">
        <f t="shared" si="93"/>
        <v>ooi</v>
      </c>
      <c r="G259" s="42">
        <f t="shared" si="94"/>
        <v>0</v>
      </c>
      <c r="H259" s="43">
        <f>IF(AND($E$4=G259,$H$4=F259,$P$57&lt;=SUM(C259:E259),SUM(C259:E259)&lt;=$P$58),1+MAX(H$84:H258),0)</f>
        <v>0</v>
      </c>
      <c r="I259" s="43">
        <f t="shared" si="95"/>
        <v>0</v>
      </c>
      <c r="J259" s="219" t="str">
        <f t="shared" si="106"/>
        <v>-</v>
      </c>
      <c r="K259" s="218" t="str">
        <f>N$81</f>
        <v>-</v>
      </c>
      <c r="L259" s="46">
        <f t="shared" si="102"/>
        <v>13</v>
      </c>
      <c r="M259" s="10" t="str">
        <f t="shared" si="97"/>
        <v>ooi</v>
      </c>
      <c r="N259" s="42">
        <f t="shared" si="98"/>
        <v>0</v>
      </c>
      <c r="O259" s="43">
        <f>IF(AND($E$4=N259,$H$4=M259,$P$57&lt;=SUM(J259:L259),SUM(J259:L259)&lt;=$P$58),1+MAX(O$84:O258),0)</f>
        <v>0</v>
      </c>
      <c r="P259" s="43">
        <f t="shared" si="99"/>
        <v>0</v>
      </c>
      <c r="R259" s="10">
        <v>174</v>
      </c>
      <c r="S259" s="178" t="s">
        <v>91</v>
      </c>
      <c r="T259" s="8">
        <v>180</v>
      </c>
      <c r="U259" s="8">
        <v>69</v>
      </c>
      <c r="V259" s="8">
        <v>34</v>
      </c>
      <c r="W259" s="172">
        <f t="shared" si="100"/>
        <v>505</v>
      </c>
      <c r="X259" s="13">
        <v>174</v>
      </c>
      <c r="AH259" s="178" t="s">
        <v>6</v>
      </c>
      <c r="AI259" s="172">
        <v>143</v>
      </c>
    </row>
    <row r="260" spans="3:35" x14ac:dyDescent="0.15">
      <c r="C260" s="217" t="str">
        <f t="shared" ref="C260:C275" si="107">F$77</f>
        <v>-</v>
      </c>
      <c r="D260" s="218">
        <f>G$66</f>
        <v>13</v>
      </c>
      <c r="E260" s="46">
        <f t="shared" si="101"/>
        <v>13</v>
      </c>
      <c r="F260" s="10" t="str">
        <f t="shared" si="93"/>
        <v>oii</v>
      </c>
      <c r="G260" s="42">
        <f t="shared" si="94"/>
        <v>0</v>
      </c>
      <c r="H260" s="43">
        <f>IF(AND($E$4=G260,$H$4=F260,$P$57&lt;=SUM(C260:E260),SUM(C260:E260)&lt;=$P$58),1+MAX(H$84:H259),0)</f>
        <v>0</v>
      </c>
      <c r="I260" s="43">
        <f t="shared" si="95"/>
        <v>0</v>
      </c>
      <c r="J260" s="219" t="str">
        <f t="shared" ref="J260:J275" si="108">M$77</f>
        <v>-</v>
      </c>
      <c r="K260" s="218">
        <f>N$66</f>
        <v>13</v>
      </c>
      <c r="L260" s="46">
        <f t="shared" si="102"/>
        <v>13</v>
      </c>
      <c r="M260" s="10" t="str">
        <f t="shared" si="97"/>
        <v>oii</v>
      </c>
      <c r="N260" s="42">
        <f t="shared" si="98"/>
        <v>0</v>
      </c>
      <c r="O260" s="43">
        <f>IF(AND($E$4=N260,$H$4=M260,$P$57&lt;=SUM(J260:L260),SUM(J260:L260)&lt;=$P$58),1+MAX(O$84:O259),0)</f>
        <v>0</v>
      </c>
      <c r="P260" s="43">
        <f t="shared" si="99"/>
        <v>0</v>
      </c>
      <c r="R260" s="10">
        <v>175</v>
      </c>
      <c r="S260" s="178" t="s">
        <v>274</v>
      </c>
      <c r="T260" s="8">
        <v>70</v>
      </c>
      <c r="U260" s="8">
        <v>67</v>
      </c>
      <c r="V260" s="8">
        <v>116</v>
      </c>
      <c r="W260" s="172">
        <f t="shared" si="100"/>
        <v>532</v>
      </c>
      <c r="X260" s="13">
        <v>175</v>
      </c>
      <c r="AH260" s="178" t="s">
        <v>248</v>
      </c>
      <c r="AI260" s="172">
        <v>144</v>
      </c>
    </row>
    <row r="261" spans="3:35" x14ac:dyDescent="0.15">
      <c r="C261" s="217" t="str">
        <f t="shared" si="107"/>
        <v>-</v>
      </c>
      <c r="D261" s="218">
        <f>G$67</f>
        <v>14</v>
      </c>
      <c r="E261" s="46">
        <f t="shared" si="101"/>
        <v>13</v>
      </c>
      <c r="F261" s="10" t="str">
        <f t="shared" si="93"/>
        <v>oio</v>
      </c>
      <c r="G261" s="42">
        <f t="shared" si="94"/>
        <v>0</v>
      </c>
      <c r="H261" s="43">
        <f>IF(AND($E$4=G261,$H$4=F261,$P$57&lt;=SUM(C261:E261),SUM(C261:E261)&lt;=$P$58),1+MAX(H$84:H260),0)</f>
        <v>0</v>
      </c>
      <c r="I261" s="43">
        <f t="shared" si="95"/>
        <v>0</v>
      </c>
      <c r="J261" s="219" t="str">
        <f t="shared" si="108"/>
        <v>-</v>
      </c>
      <c r="K261" s="218" t="str">
        <f>N$67</f>
        <v>-</v>
      </c>
      <c r="L261" s="46">
        <f t="shared" si="102"/>
        <v>13</v>
      </c>
      <c r="M261" s="10" t="str">
        <f t="shared" si="97"/>
        <v>ooi</v>
      </c>
      <c r="N261" s="42">
        <f t="shared" si="98"/>
        <v>0</v>
      </c>
      <c r="O261" s="43">
        <f>IF(AND($E$4=N261,$H$4=M261,$P$57&lt;=SUM(J261:L261),SUM(J261:L261)&lt;=$P$58),1+MAX(O$84:O260),0)</f>
        <v>0</v>
      </c>
      <c r="P261" s="43">
        <f t="shared" si="99"/>
        <v>0</v>
      </c>
      <c r="R261" s="10">
        <v>176</v>
      </c>
      <c r="S261" s="178" t="s">
        <v>275</v>
      </c>
      <c r="T261" s="8">
        <v>110</v>
      </c>
      <c r="U261" s="8">
        <v>140</v>
      </c>
      <c r="V261" s="8">
        <v>191</v>
      </c>
      <c r="W261" s="172">
        <f t="shared" si="100"/>
        <v>1531</v>
      </c>
      <c r="X261" s="13">
        <v>176</v>
      </c>
      <c r="AH261" s="178" t="s">
        <v>249</v>
      </c>
      <c r="AI261" s="172">
        <v>145</v>
      </c>
    </row>
    <row r="262" spans="3:35" x14ac:dyDescent="0.15">
      <c r="C262" s="217" t="str">
        <f t="shared" si="107"/>
        <v>-</v>
      </c>
      <c r="D262" s="218" t="str">
        <f>G$68</f>
        <v>-</v>
      </c>
      <c r="E262" s="46">
        <f t="shared" si="101"/>
        <v>13</v>
      </c>
      <c r="F262" s="10" t="str">
        <f t="shared" si="93"/>
        <v>ooi</v>
      </c>
      <c r="G262" s="42">
        <f t="shared" si="94"/>
        <v>0</v>
      </c>
      <c r="H262" s="43">
        <f>IF(AND($E$4=G262,$H$4=F262,$P$57&lt;=SUM(C262:E262),SUM(C262:E262)&lt;=$P$58),1+MAX(H$84:H261),0)</f>
        <v>0</v>
      </c>
      <c r="I262" s="43">
        <f t="shared" si="95"/>
        <v>0</v>
      </c>
      <c r="J262" s="219" t="str">
        <f t="shared" si="108"/>
        <v>-</v>
      </c>
      <c r="K262" s="218" t="str">
        <f>N$68</f>
        <v>-</v>
      </c>
      <c r="L262" s="46">
        <f t="shared" si="102"/>
        <v>13</v>
      </c>
      <c r="M262" s="10" t="str">
        <f t="shared" si="97"/>
        <v>ooi</v>
      </c>
      <c r="N262" s="42">
        <f t="shared" si="98"/>
        <v>0</v>
      </c>
      <c r="O262" s="43">
        <f>IF(AND($E$4=N262,$H$4=M262,$P$57&lt;=SUM(J262:L262),SUM(J262:L262)&lt;=$P$58),1+MAX(O$84:O261),0)</f>
        <v>0</v>
      </c>
      <c r="P262" s="43">
        <f t="shared" si="99"/>
        <v>0</v>
      </c>
      <c r="R262" s="10">
        <v>177</v>
      </c>
      <c r="S262" s="178" t="s">
        <v>277</v>
      </c>
      <c r="T262" s="8">
        <v>80</v>
      </c>
      <c r="U262" s="8">
        <v>134</v>
      </c>
      <c r="V262" s="8">
        <v>89</v>
      </c>
      <c r="W262" s="172">
        <f t="shared" si="100"/>
        <v>911</v>
      </c>
      <c r="X262" s="13">
        <v>177</v>
      </c>
      <c r="AH262" s="178" t="s">
        <v>250</v>
      </c>
      <c r="AI262" s="172">
        <v>146</v>
      </c>
    </row>
    <row r="263" spans="3:35" x14ac:dyDescent="0.15">
      <c r="C263" s="217" t="str">
        <f t="shared" si="107"/>
        <v>-</v>
      </c>
      <c r="D263" s="218" t="str">
        <f>G$69</f>
        <v>-</v>
      </c>
      <c r="E263" s="46">
        <f t="shared" si="101"/>
        <v>13</v>
      </c>
      <c r="F263" s="10" t="str">
        <f t="shared" si="93"/>
        <v>ooi</v>
      </c>
      <c r="G263" s="42">
        <f t="shared" si="94"/>
        <v>0</v>
      </c>
      <c r="H263" s="43">
        <f>IF(AND($E$4=G263,$H$4=F263,$P$57&lt;=SUM(C263:E263),SUM(C263:E263)&lt;=$P$58),1+MAX(H$84:H262),0)</f>
        <v>0</v>
      </c>
      <c r="I263" s="43">
        <f t="shared" si="95"/>
        <v>0</v>
      </c>
      <c r="J263" s="219" t="str">
        <f t="shared" si="108"/>
        <v>-</v>
      </c>
      <c r="K263" s="218" t="str">
        <f>N$69</f>
        <v>-</v>
      </c>
      <c r="L263" s="46">
        <f t="shared" si="102"/>
        <v>13</v>
      </c>
      <c r="M263" s="10" t="str">
        <f t="shared" si="97"/>
        <v>ooi</v>
      </c>
      <c r="N263" s="42">
        <f t="shared" si="98"/>
        <v>0</v>
      </c>
      <c r="O263" s="43">
        <f>IF(AND($E$4=N263,$H$4=M263,$P$57&lt;=SUM(J263:L263),SUM(J263:L263)&lt;=$P$58),1+MAX(O$84:O262),0)</f>
        <v>0</v>
      </c>
      <c r="P263" s="43">
        <f t="shared" si="99"/>
        <v>0</v>
      </c>
      <c r="R263" s="10">
        <v>178</v>
      </c>
      <c r="S263" s="178" t="s">
        <v>278</v>
      </c>
      <c r="T263" s="8">
        <v>130</v>
      </c>
      <c r="U263" s="8">
        <v>192</v>
      </c>
      <c r="V263" s="8">
        <v>146</v>
      </c>
      <c r="W263" s="172">
        <f t="shared" si="100"/>
        <v>1947</v>
      </c>
      <c r="X263" s="13">
        <v>178</v>
      </c>
      <c r="AH263" s="178" t="s">
        <v>102</v>
      </c>
      <c r="AI263" s="172">
        <v>147</v>
      </c>
    </row>
    <row r="264" spans="3:35" x14ac:dyDescent="0.15">
      <c r="C264" s="217" t="str">
        <f t="shared" si="107"/>
        <v>-</v>
      </c>
      <c r="D264" s="218" t="str">
        <f>G$70</f>
        <v>-</v>
      </c>
      <c r="E264" s="46">
        <f t="shared" si="101"/>
        <v>13</v>
      </c>
      <c r="F264" s="10" t="str">
        <f t="shared" si="93"/>
        <v>ooi</v>
      </c>
      <c r="G264" s="42">
        <f t="shared" si="94"/>
        <v>0</v>
      </c>
      <c r="H264" s="43">
        <f>IF(AND($E$4=G264,$H$4=F264,$P$57&lt;=SUM(C264:E264),SUM(C264:E264)&lt;=$P$58),1+MAX(H$84:H263),0)</f>
        <v>0</v>
      </c>
      <c r="I264" s="43">
        <f t="shared" si="95"/>
        <v>0</v>
      </c>
      <c r="J264" s="219" t="str">
        <f t="shared" si="108"/>
        <v>-</v>
      </c>
      <c r="K264" s="218" t="str">
        <f>N$70</f>
        <v>-</v>
      </c>
      <c r="L264" s="46">
        <f t="shared" si="102"/>
        <v>13</v>
      </c>
      <c r="M264" s="10" t="str">
        <f t="shared" si="97"/>
        <v>ooi</v>
      </c>
      <c r="N264" s="42">
        <f t="shared" si="98"/>
        <v>0</v>
      </c>
      <c r="O264" s="43">
        <f>IF(AND($E$4=N264,$H$4=M264,$P$57&lt;=SUM(J264:L264),SUM(J264:L264)&lt;=$P$58),1+MAX(O$84:O263),0)</f>
        <v>0</v>
      </c>
      <c r="P264" s="43">
        <f t="shared" si="99"/>
        <v>0</v>
      </c>
      <c r="R264" s="10">
        <v>179</v>
      </c>
      <c r="S264" s="178" t="s">
        <v>279</v>
      </c>
      <c r="T264" s="8">
        <v>110</v>
      </c>
      <c r="U264" s="8">
        <v>114</v>
      </c>
      <c r="V264" s="8">
        <v>82</v>
      </c>
      <c r="W264" s="172">
        <f t="shared" si="100"/>
        <v>874</v>
      </c>
      <c r="X264" s="13">
        <v>179</v>
      </c>
      <c r="AH264" s="178" t="s">
        <v>251</v>
      </c>
      <c r="AI264" s="172">
        <v>148</v>
      </c>
    </row>
    <row r="265" spans="3:35" x14ac:dyDescent="0.15">
      <c r="C265" s="217" t="str">
        <f t="shared" si="107"/>
        <v>-</v>
      </c>
      <c r="D265" s="218" t="str">
        <f>G$71</f>
        <v>-</v>
      </c>
      <c r="E265" s="46">
        <f t="shared" si="101"/>
        <v>13</v>
      </c>
      <c r="F265" s="10" t="str">
        <f t="shared" si="93"/>
        <v>ooi</v>
      </c>
      <c r="G265" s="42">
        <f t="shared" si="94"/>
        <v>0</v>
      </c>
      <c r="H265" s="43">
        <f>IF(AND($E$4=G265,$H$4=F265,$P$57&lt;=SUM(C265:E265),SUM(C265:E265)&lt;=$P$58),1+MAX(H$84:H264),0)</f>
        <v>0</v>
      </c>
      <c r="I265" s="43">
        <f t="shared" si="95"/>
        <v>0</v>
      </c>
      <c r="J265" s="219" t="str">
        <f t="shared" si="108"/>
        <v>-</v>
      </c>
      <c r="K265" s="218" t="str">
        <f>N$71</f>
        <v>-</v>
      </c>
      <c r="L265" s="46">
        <f t="shared" si="102"/>
        <v>13</v>
      </c>
      <c r="M265" s="10" t="str">
        <f t="shared" si="97"/>
        <v>ooi</v>
      </c>
      <c r="N265" s="42">
        <f t="shared" si="98"/>
        <v>0</v>
      </c>
      <c r="O265" s="43">
        <f>IF(AND($E$4=N265,$H$4=M265,$P$57&lt;=SUM(J265:L265),SUM(J265:L265)&lt;=$P$58),1+MAX(O$84:O264),0)</f>
        <v>0</v>
      </c>
      <c r="P265" s="43">
        <f t="shared" si="99"/>
        <v>0</v>
      </c>
      <c r="R265" s="10">
        <v>180</v>
      </c>
      <c r="S265" s="178" t="s">
        <v>280</v>
      </c>
      <c r="T265" s="8">
        <v>140</v>
      </c>
      <c r="U265" s="8">
        <v>145</v>
      </c>
      <c r="V265" s="8">
        <v>112</v>
      </c>
      <c r="W265" s="172">
        <f t="shared" si="100"/>
        <v>1382</v>
      </c>
      <c r="X265" s="13">
        <v>180</v>
      </c>
      <c r="AH265" s="178" t="s">
        <v>8</v>
      </c>
      <c r="AI265" s="172">
        <v>149</v>
      </c>
    </row>
    <row r="266" spans="3:35" x14ac:dyDescent="0.15">
      <c r="C266" s="217" t="str">
        <f t="shared" si="107"/>
        <v>-</v>
      </c>
      <c r="D266" s="218" t="str">
        <f>G$72</f>
        <v>-</v>
      </c>
      <c r="E266" s="46">
        <f t="shared" si="101"/>
        <v>13</v>
      </c>
      <c r="F266" s="10" t="str">
        <f t="shared" si="93"/>
        <v>ooi</v>
      </c>
      <c r="G266" s="42">
        <f t="shared" si="94"/>
        <v>0</v>
      </c>
      <c r="H266" s="43">
        <f>IF(AND($E$4=G266,$H$4=F266,$P$57&lt;=SUM(C266:E266),SUM(C266:E266)&lt;=$P$58),1+MAX(H$84:H265),0)</f>
        <v>0</v>
      </c>
      <c r="I266" s="43">
        <f t="shared" si="95"/>
        <v>0</v>
      </c>
      <c r="J266" s="219" t="str">
        <f t="shared" si="108"/>
        <v>-</v>
      </c>
      <c r="K266" s="218" t="str">
        <f>N$72</f>
        <v>-</v>
      </c>
      <c r="L266" s="46">
        <f t="shared" si="102"/>
        <v>13</v>
      </c>
      <c r="M266" s="10" t="str">
        <f t="shared" si="97"/>
        <v>ooi</v>
      </c>
      <c r="N266" s="42">
        <f t="shared" si="98"/>
        <v>0</v>
      </c>
      <c r="O266" s="43">
        <f>IF(AND($E$4=N266,$H$4=M266,$P$57&lt;=SUM(J266:L266),SUM(J266:L266)&lt;=$P$58),1+MAX(O$84:O265),0)</f>
        <v>0</v>
      </c>
      <c r="P266" s="43">
        <f t="shared" si="99"/>
        <v>0</v>
      </c>
      <c r="R266" s="10">
        <v>181</v>
      </c>
      <c r="S266" s="178" t="s">
        <v>281</v>
      </c>
      <c r="T266" s="8">
        <v>180</v>
      </c>
      <c r="U266" s="8">
        <v>211</v>
      </c>
      <c r="V266" s="8">
        <v>172</v>
      </c>
      <c r="W266" s="172">
        <f t="shared" si="100"/>
        <v>2656</v>
      </c>
      <c r="X266" s="13">
        <v>181</v>
      </c>
      <c r="AH266" s="178" t="s">
        <v>252</v>
      </c>
      <c r="AI266" s="172">
        <v>150</v>
      </c>
    </row>
    <row r="267" spans="3:35" x14ac:dyDescent="0.15">
      <c r="C267" s="217" t="str">
        <f t="shared" si="107"/>
        <v>-</v>
      </c>
      <c r="D267" s="218" t="str">
        <f>G$73</f>
        <v>-</v>
      </c>
      <c r="E267" s="46">
        <f t="shared" si="101"/>
        <v>13</v>
      </c>
      <c r="F267" s="10" t="str">
        <f t="shared" si="93"/>
        <v>ooi</v>
      </c>
      <c r="G267" s="42">
        <f t="shared" si="94"/>
        <v>0</v>
      </c>
      <c r="H267" s="43">
        <f>IF(AND($E$4=G267,$H$4=F267,$P$57&lt;=SUM(C267:E267),SUM(C267:E267)&lt;=$P$58),1+MAX(H$84:H266),0)</f>
        <v>0</v>
      </c>
      <c r="I267" s="43">
        <f t="shared" si="95"/>
        <v>0</v>
      </c>
      <c r="J267" s="219" t="str">
        <f t="shared" si="108"/>
        <v>-</v>
      </c>
      <c r="K267" s="218" t="str">
        <f>N$73</f>
        <v>-</v>
      </c>
      <c r="L267" s="46">
        <f t="shared" si="102"/>
        <v>13</v>
      </c>
      <c r="M267" s="10" t="str">
        <f t="shared" si="97"/>
        <v>ooi</v>
      </c>
      <c r="N267" s="42">
        <f t="shared" si="98"/>
        <v>0</v>
      </c>
      <c r="O267" s="43">
        <f>IF(AND($E$4=N267,$H$4=M267,$P$57&lt;=SUM(J267:L267),SUM(J267:L267)&lt;=$P$58),1+MAX(O$84:O266),0)</f>
        <v>0</v>
      </c>
      <c r="P267" s="43">
        <f t="shared" si="99"/>
        <v>0</v>
      </c>
      <c r="R267" s="10">
        <v>182</v>
      </c>
      <c r="S267" s="178" t="s">
        <v>105</v>
      </c>
      <c r="T267" s="8">
        <v>150</v>
      </c>
      <c r="U267" s="8">
        <v>169</v>
      </c>
      <c r="V267" s="8">
        <v>189</v>
      </c>
      <c r="W267" s="172">
        <f t="shared" si="100"/>
        <v>2078</v>
      </c>
      <c r="X267" s="13">
        <v>182</v>
      </c>
      <c r="AH267" s="180" t="s">
        <v>960</v>
      </c>
      <c r="AI267" s="172">
        <v>150.01</v>
      </c>
    </row>
    <row r="268" spans="3:35" x14ac:dyDescent="0.15">
      <c r="C268" s="217" t="str">
        <f t="shared" si="107"/>
        <v>-</v>
      </c>
      <c r="D268" s="218" t="str">
        <f>G$74</f>
        <v>-</v>
      </c>
      <c r="E268" s="46">
        <f t="shared" si="101"/>
        <v>13</v>
      </c>
      <c r="F268" s="10" t="str">
        <f t="shared" si="93"/>
        <v>ooi</v>
      </c>
      <c r="G268" s="42">
        <f t="shared" si="94"/>
        <v>0</v>
      </c>
      <c r="H268" s="43">
        <f>IF(AND($E$4=G268,$H$4=F268,$P$57&lt;=SUM(C268:E268),SUM(C268:E268)&lt;=$P$58),1+MAX(H$84:H267),0)</f>
        <v>0</v>
      </c>
      <c r="I268" s="43">
        <f t="shared" si="95"/>
        <v>0</v>
      </c>
      <c r="J268" s="219" t="str">
        <f t="shared" si="108"/>
        <v>-</v>
      </c>
      <c r="K268" s="218" t="str">
        <f>N$74</f>
        <v>-</v>
      </c>
      <c r="L268" s="46">
        <f t="shared" si="102"/>
        <v>13</v>
      </c>
      <c r="M268" s="10" t="str">
        <f t="shared" si="97"/>
        <v>ooi</v>
      </c>
      <c r="N268" s="42">
        <f t="shared" si="98"/>
        <v>0</v>
      </c>
      <c r="O268" s="43">
        <f>IF(AND($E$4=N268,$H$4=M268,$P$57&lt;=SUM(J268:L268),SUM(J268:L268)&lt;=$P$58),1+MAX(O$84:O267),0)</f>
        <v>0</v>
      </c>
      <c r="P268" s="43">
        <f t="shared" si="99"/>
        <v>0</v>
      </c>
      <c r="R268" s="10">
        <v>183</v>
      </c>
      <c r="S268" s="178" t="s">
        <v>283</v>
      </c>
      <c r="T268" s="8">
        <v>140</v>
      </c>
      <c r="U268" s="8">
        <v>37</v>
      </c>
      <c r="V268" s="8">
        <v>93</v>
      </c>
      <c r="W268" s="172">
        <f t="shared" si="100"/>
        <v>414</v>
      </c>
      <c r="X268" s="13">
        <v>183</v>
      </c>
      <c r="AH268" s="181" t="s">
        <v>253</v>
      </c>
      <c r="AI268" s="68">
        <v>151</v>
      </c>
    </row>
    <row r="269" spans="3:35" x14ac:dyDescent="0.15">
      <c r="C269" s="217" t="str">
        <f t="shared" si="107"/>
        <v>-</v>
      </c>
      <c r="D269" s="218" t="str">
        <f>G$75</f>
        <v>-</v>
      </c>
      <c r="E269" s="46">
        <f t="shared" si="101"/>
        <v>13</v>
      </c>
      <c r="F269" s="10" t="str">
        <f t="shared" si="93"/>
        <v>ooi</v>
      </c>
      <c r="G269" s="42">
        <f t="shared" si="94"/>
        <v>0</v>
      </c>
      <c r="H269" s="43">
        <f>IF(AND($E$4=G269,$H$4=F269,$P$57&lt;=SUM(C269:E269),SUM(C269:E269)&lt;=$P$58),1+MAX(H$84:H268),0)</f>
        <v>0</v>
      </c>
      <c r="I269" s="43">
        <f t="shared" si="95"/>
        <v>0</v>
      </c>
      <c r="J269" s="219" t="str">
        <f t="shared" si="108"/>
        <v>-</v>
      </c>
      <c r="K269" s="218" t="str">
        <f>N$75</f>
        <v>-</v>
      </c>
      <c r="L269" s="46">
        <f t="shared" si="102"/>
        <v>13</v>
      </c>
      <c r="M269" s="10" t="str">
        <f t="shared" si="97"/>
        <v>ooi</v>
      </c>
      <c r="N269" s="42">
        <f t="shared" si="98"/>
        <v>0</v>
      </c>
      <c r="O269" s="43">
        <f>IF(AND($E$4=N269,$H$4=M269,$P$57&lt;=SUM(J269:L269),SUM(J269:L269)&lt;=$P$58),1+MAX(O$84:O268),0)</f>
        <v>0</v>
      </c>
      <c r="P269" s="43">
        <f t="shared" si="99"/>
        <v>0</v>
      </c>
      <c r="R269" s="10">
        <v>184</v>
      </c>
      <c r="S269" s="178" t="s">
        <v>284</v>
      </c>
      <c r="T269" s="8">
        <v>200</v>
      </c>
      <c r="U269" s="8">
        <v>112</v>
      </c>
      <c r="V269" s="8">
        <v>152</v>
      </c>
      <c r="W269" s="172">
        <f t="shared" si="100"/>
        <v>1481</v>
      </c>
      <c r="X269" s="13">
        <v>184</v>
      </c>
      <c r="AH269" s="178" t="s">
        <v>254</v>
      </c>
      <c r="AI269" s="172">
        <v>152</v>
      </c>
    </row>
    <row r="270" spans="3:35" x14ac:dyDescent="0.15">
      <c r="C270" s="217" t="str">
        <f t="shared" si="107"/>
        <v>-</v>
      </c>
      <c r="D270" s="218" t="str">
        <f>G$76</f>
        <v>-</v>
      </c>
      <c r="E270" s="46">
        <f t="shared" si="101"/>
        <v>13</v>
      </c>
      <c r="F270" s="10" t="str">
        <f t="shared" si="93"/>
        <v>ooi</v>
      </c>
      <c r="G270" s="42">
        <f t="shared" si="94"/>
        <v>0</v>
      </c>
      <c r="H270" s="43">
        <f>IF(AND($E$4=G270,$H$4=F270,$P$57&lt;=SUM(C270:E270),SUM(C270:E270)&lt;=$P$58),1+MAX(H$84:H269),0)</f>
        <v>0</v>
      </c>
      <c r="I270" s="43">
        <f t="shared" si="95"/>
        <v>0</v>
      </c>
      <c r="J270" s="219" t="str">
        <f t="shared" si="108"/>
        <v>-</v>
      </c>
      <c r="K270" s="218" t="str">
        <f>N$76</f>
        <v>-</v>
      </c>
      <c r="L270" s="46">
        <f t="shared" si="102"/>
        <v>13</v>
      </c>
      <c r="M270" s="10" t="str">
        <f t="shared" si="97"/>
        <v>ooi</v>
      </c>
      <c r="N270" s="42">
        <f t="shared" si="98"/>
        <v>0</v>
      </c>
      <c r="O270" s="43">
        <f>IF(AND($E$4=N270,$H$4=M270,$P$57&lt;=SUM(J270:L270),SUM(J270:L270)&lt;=$P$58),1+MAX(O$84:O269),0)</f>
        <v>0</v>
      </c>
      <c r="P270" s="43">
        <f t="shared" si="99"/>
        <v>0</v>
      </c>
      <c r="R270" s="10">
        <v>185</v>
      </c>
      <c r="S270" s="178" t="s">
        <v>286</v>
      </c>
      <c r="T270" s="8">
        <v>140</v>
      </c>
      <c r="U270" s="8">
        <v>167</v>
      </c>
      <c r="V270" s="8">
        <v>198</v>
      </c>
      <c r="W270" s="172">
        <f t="shared" si="100"/>
        <v>2035</v>
      </c>
      <c r="X270" s="13">
        <v>185</v>
      </c>
      <c r="AH270" s="178" t="s">
        <v>255</v>
      </c>
      <c r="AI270" s="172">
        <v>153</v>
      </c>
    </row>
    <row r="271" spans="3:35" x14ac:dyDescent="0.15">
      <c r="C271" s="217" t="str">
        <f t="shared" si="107"/>
        <v>-</v>
      </c>
      <c r="D271" s="218" t="str">
        <f>G$77</f>
        <v>-</v>
      </c>
      <c r="E271" s="46">
        <f t="shared" si="101"/>
        <v>13</v>
      </c>
      <c r="F271" s="10" t="str">
        <f t="shared" si="93"/>
        <v>ooi</v>
      </c>
      <c r="G271" s="42">
        <f t="shared" si="94"/>
        <v>0</v>
      </c>
      <c r="H271" s="43">
        <f>IF(AND($E$4=G271,$H$4=F271,$P$57&lt;=SUM(C271:E271),SUM(C271:E271)&lt;=$P$58),1+MAX(H$84:H270),0)</f>
        <v>0</v>
      </c>
      <c r="I271" s="43">
        <f t="shared" si="95"/>
        <v>0</v>
      </c>
      <c r="J271" s="219" t="str">
        <f t="shared" si="108"/>
        <v>-</v>
      </c>
      <c r="K271" s="218" t="str">
        <f>N$77</f>
        <v>-</v>
      </c>
      <c r="L271" s="46">
        <f t="shared" si="102"/>
        <v>13</v>
      </c>
      <c r="M271" s="10" t="str">
        <f t="shared" si="97"/>
        <v>ooi</v>
      </c>
      <c r="N271" s="42">
        <f t="shared" si="98"/>
        <v>0</v>
      </c>
      <c r="O271" s="43">
        <f>IF(AND($E$4=N271,$H$4=M271,$P$57&lt;=SUM(J271:L271),SUM(J271:L271)&lt;=$P$58),1+MAX(O$84:O270),0)</f>
        <v>0</v>
      </c>
      <c r="P271" s="43">
        <f t="shared" si="99"/>
        <v>0</v>
      </c>
      <c r="R271" s="10">
        <v>186</v>
      </c>
      <c r="S271" s="178" t="s">
        <v>122</v>
      </c>
      <c r="T271" s="8">
        <v>180</v>
      </c>
      <c r="U271" s="8">
        <v>174</v>
      </c>
      <c r="V271" s="8">
        <v>192</v>
      </c>
      <c r="W271" s="172">
        <f t="shared" si="100"/>
        <v>2337</v>
      </c>
      <c r="X271" s="13">
        <v>186</v>
      </c>
      <c r="AH271" s="178" t="s">
        <v>256</v>
      </c>
      <c r="AI271" s="172">
        <v>154</v>
      </c>
    </row>
    <row r="272" spans="3:35" x14ac:dyDescent="0.15">
      <c r="C272" s="217" t="str">
        <f t="shared" si="107"/>
        <v>-</v>
      </c>
      <c r="D272" s="218" t="str">
        <f>G$78</f>
        <v>-</v>
      </c>
      <c r="E272" s="46">
        <f t="shared" si="101"/>
        <v>13</v>
      </c>
      <c r="F272" s="10" t="str">
        <f t="shared" si="93"/>
        <v>ooi</v>
      </c>
      <c r="G272" s="42">
        <f t="shared" si="94"/>
        <v>0</v>
      </c>
      <c r="H272" s="43">
        <f>IF(AND($E$4=G272,$H$4=F272,$P$57&lt;=SUM(C272:E272),SUM(C272:E272)&lt;=$P$58),1+MAX(H$84:H271),0)</f>
        <v>0</v>
      </c>
      <c r="I272" s="43">
        <f t="shared" si="95"/>
        <v>0</v>
      </c>
      <c r="J272" s="219" t="str">
        <f t="shared" si="108"/>
        <v>-</v>
      </c>
      <c r="K272" s="218" t="str">
        <f>N$78</f>
        <v>-</v>
      </c>
      <c r="L272" s="46">
        <f t="shared" si="102"/>
        <v>13</v>
      </c>
      <c r="M272" s="10" t="str">
        <f t="shared" si="97"/>
        <v>ooi</v>
      </c>
      <c r="N272" s="42">
        <f t="shared" si="98"/>
        <v>0</v>
      </c>
      <c r="O272" s="43">
        <f>IF(AND($E$4=N272,$H$4=M272,$P$57&lt;=SUM(J272:L272),SUM(J272:L272)&lt;=$P$58),1+MAX(O$84:O271),0)</f>
        <v>0</v>
      </c>
      <c r="P272" s="43">
        <f t="shared" si="99"/>
        <v>0</v>
      </c>
      <c r="R272" s="10">
        <v>187</v>
      </c>
      <c r="S272" s="178" t="s">
        <v>287</v>
      </c>
      <c r="T272" s="8">
        <v>70</v>
      </c>
      <c r="U272" s="8">
        <v>67</v>
      </c>
      <c r="V272" s="8">
        <v>101</v>
      </c>
      <c r="W272" s="172">
        <f t="shared" si="100"/>
        <v>501</v>
      </c>
      <c r="X272" s="13">
        <v>187</v>
      </c>
      <c r="AH272" s="178" t="s">
        <v>257</v>
      </c>
      <c r="AI272" s="172">
        <v>155</v>
      </c>
    </row>
    <row r="273" spans="3:35" x14ac:dyDescent="0.15">
      <c r="C273" s="217" t="str">
        <f t="shared" si="107"/>
        <v>-</v>
      </c>
      <c r="D273" s="218" t="str">
        <f>G$79</f>
        <v>-</v>
      </c>
      <c r="E273" s="46">
        <f t="shared" si="101"/>
        <v>13</v>
      </c>
      <c r="F273" s="10" t="str">
        <f t="shared" si="93"/>
        <v>ooi</v>
      </c>
      <c r="G273" s="42">
        <f t="shared" si="94"/>
        <v>0</v>
      </c>
      <c r="H273" s="43">
        <f>IF(AND($E$4=G273,$H$4=F273,$P$57&lt;=SUM(C273:E273),SUM(C273:E273)&lt;=$P$58),1+MAX(H$84:H272),0)</f>
        <v>0</v>
      </c>
      <c r="I273" s="43">
        <f t="shared" si="95"/>
        <v>0</v>
      </c>
      <c r="J273" s="219" t="str">
        <f t="shared" si="108"/>
        <v>-</v>
      </c>
      <c r="K273" s="218" t="str">
        <f>N$79</f>
        <v>-</v>
      </c>
      <c r="L273" s="46">
        <f t="shared" si="102"/>
        <v>13</v>
      </c>
      <c r="M273" s="10" t="str">
        <f t="shared" si="97"/>
        <v>ooi</v>
      </c>
      <c r="N273" s="42">
        <f t="shared" si="98"/>
        <v>0</v>
      </c>
      <c r="O273" s="43">
        <f>IF(AND($E$4=N273,$H$4=M273,$P$57&lt;=SUM(J273:L273),SUM(J273:L273)&lt;=$P$58),1+MAX(O$84:O272),0)</f>
        <v>0</v>
      </c>
      <c r="P273" s="43">
        <f t="shared" si="99"/>
        <v>0</v>
      </c>
      <c r="R273" s="10">
        <v>188</v>
      </c>
      <c r="S273" s="178" t="s">
        <v>288</v>
      </c>
      <c r="T273" s="8">
        <v>110</v>
      </c>
      <c r="U273" s="8">
        <v>91</v>
      </c>
      <c r="V273" s="8">
        <v>127</v>
      </c>
      <c r="W273" s="172">
        <f t="shared" si="100"/>
        <v>869</v>
      </c>
      <c r="X273" s="13">
        <v>188</v>
      </c>
      <c r="AH273" s="178" t="s">
        <v>259</v>
      </c>
      <c r="AI273" s="172">
        <v>156</v>
      </c>
    </row>
    <row r="274" spans="3:35" x14ac:dyDescent="0.15">
      <c r="C274" s="217" t="str">
        <f t="shared" si="107"/>
        <v>-</v>
      </c>
      <c r="D274" s="218" t="str">
        <f>G$80</f>
        <v>-</v>
      </c>
      <c r="E274" s="46">
        <f t="shared" si="101"/>
        <v>13</v>
      </c>
      <c r="F274" s="10" t="str">
        <f t="shared" si="93"/>
        <v>ooi</v>
      </c>
      <c r="G274" s="42">
        <f t="shared" si="94"/>
        <v>0</v>
      </c>
      <c r="H274" s="43">
        <f>IF(AND($E$4=G274,$H$4=F274,$P$57&lt;=SUM(C274:E274),SUM(C274:E274)&lt;=$P$58),1+MAX(H$84:H273),0)</f>
        <v>0</v>
      </c>
      <c r="I274" s="43">
        <f t="shared" si="95"/>
        <v>0</v>
      </c>
      <c r="J274" s="219" t="str">
        <f t="shared" si="108"/>
        <v>-</v>
      </c>
      <c r="K274" s="218" t="str">
        <f>N$80</f>
        <v>-</v>
      </c>
      <c r="L274" s="46">
        <f t="shared" si="102"/>
        <v>13</v>
      </c>
      <c r="M274" s="10" t="str">
        <f t="shared" si="97"/>
        <v>ooi</v>
      </c>
      <c r="N274" s="42">
        <f t="shared" si="98"/>
        <v>0</v>
      </c>
      <c r="O274" s="43">
        <f>IF(AND($E$4=N274,$H$4=M274,$P$57&lt;=SUM(J274:L274),SUM(J274:L274)&lt;=$P$58),1+MAX(O$84:O273),0)</f>
        <v>0</v>
      </c>
      <c r="P274" s="43">
        <f t="shared" si="99"/>
        <v>0</v>
      </c>
      <c r="R274" s="10">
        <v>189</v>
      </c>
      <c r="S274" s="178" t="s">
        <v>289</v>
      </c>
      <c r="T274" s="8">
        <v>150</v>
      </c>
      <c r="U274" s="8">
        <v>118</v>
      </c>
      <c r="V274" s="8">
        <v>197</v>
      </c>
      <c r="W274" s="172">
        <f t="shared" si="100"/>
        <v>1531</v>
      </c>
      <c r="X274" s="13">
        <v>189</v>
      </c>
      <c r="AH274" s="178" t="s">
        <v>260</v>
      </c>
      <c r="AI274" s="172">
        <v>157</v>
      </c>
    </row>
    <row r="275" spans="3:35" x14ac:dyDescent="0.15">
      <c r="C275" s="217" t="str">
        <f t="shared" si="107"/>
        <v>-</v>
      </c>
      <c r="D275" s="218" t="str">
        <f>G$81</f>
        <v>-</v>
      </c>
      <c r="E275" s="46">
        <f t="shared" si="101"/>
        <v>13</v>
      </c>
      <c r="F275" s="10" t="str">
        <f t="shared" si="93"/>
        <v>ooi</v>
      </c>
      <c r="G275" s="42">
        <f t="shared" si="94"/>
        <v>0</v>
      </c>
      <c r="H275" s="43">
        <f>IF(AND($E$4=G275,$H$4=F275,$P$57&lt;=SUM(C275:E275),SUM(C275:E275)&lt;=$P$58),1+MAX(H$84:H274),0)</f>
        <v>0</v>
      </c>
      <c r="I275" s="43">
        <f t="shared" si="95"/>
        <v>0</v>
      </c>
      <c r="J275" s="219" t="str">
        <f t="shared" si="108"/>
        <v>-</v>
      </c>
      <c r="K275" s="218" t="str">
        <f>N$81</f>
        <v>-</v>
      </c>
      <c r="L275" s="46">
        <f t="shared" si="102"/>
        <v>13</v>
      </c>
      <c r="M275" s="10" t="str">
        <f t="shared" si="97"/>
        <v>ooi</v>
      </c>
      <c r="N275" s="42">
        <f t="shared" si="98"/>
        <v>0</v>
      </c>
      <c r="O275" s="43">
        <f>IF(AND($E$4=N275,$H$4=M275,$P$57&lt;=SUM(J275:L275),SUM(J275:L275)&lt;=$P$58),1+MAX(O$84:O274),0)</f>
        <v>0</v>
      </c>
      <c r="P275" s="43">
        <f t="shared" si="99"/>
        <v>0</v>
      </c>
      <c r="R275" s="10">
        <v>190</v>
      </c>
      <c r="S275" s="178" t="s">
        <v>290</v>
      </c>
      <c r="T275" s="8">
        <v>110</v>
      </c>
      <c r="U275" s="8">
        <v>136</v>
      </c>
      <c r="V275" s="8">
        <v>112</v>
      </c>
      <c r="W275" s="172">
        <f t="shared" si="100"/>
        <v>1171</v>
      </c>
      <c r="X275" s="13">
        <v>190</v>
      </c>
      <c r="AH275" s="178" t="s">
        <v>261</v>
      </c>
      <c r="AI275" s="172">
        <v>158</v>
      </c>
    </row>
    <row r="276" spans="3:35" x14ac:dyDescent="0.15">
      <c r="C276" s="217" t="str">
        <f t="shared" ref="C276:C291" si="109">F$78</f>
        <v>-</v>
      </c>
      <c r="D276" s="218">
        <f>G$66</f>
        <v>13</v>
      </c>
      <c r="E276" s="46">
        <f t="shared" si="101"/>
        <v>13</v>
      </c>
      <c r="F276" s="10" t="str">
        <f t="shared" ref="F276:F339" si="110">IF(MAX(C276:E276)=C276,"i","o")&amp;IF(MAX(C276:E276)=D276,"i","o")&amp;IF(MAX(C276:E276)=E276,"i","o")</f>
        <v>oii</v>
      </c>
      <c r="G276" s="42">
        <f t="shared" ref="G276:G339" si="111">IF(COUNTIF(C276:E276,"-")&gt;0,0,TRUNC((F$56+C276)*(G$56+D276)^0.5*(H$56+E276)^0.5*I$56^2/10))</f>
        <v>0</v>
      </c>
      <c r="H276" s="43">
        <f>IF(AND($E$4=G276,$H$4=F276,$P$57&lt;=SUM(C276:E276),SUM(C276:E276)&lt;=$P$58),1+MAX(H$84:H275),0)</f>
        <v>0</v>
      </c>
      <c r="I276" s="43">
        <f t="shared" ref="I276:I339" si="112">IF(H276=0,0,DEC2HEX(C276)&amp;DEC2HEX(D276)&amp;DEC2HEX(E276))</f>
        <v>0</v>
      </c>
      <c r="J276" s="219" t="str">
        <f t="shared" ref="J276:J291" si="113">M$78</f>
        <v>-</v>
      </c>
      <c r="K276" s="218">
        <f>N$66</f>
        <v>13</v>
      </c>
      <c r="L276" s="46">
        <f t="shared" si="102"/>
        <v>13</v>
      </c>
      <c r="M276" s="10" t="str">
        <f t="shared" ref="M276:M339" si="114">IF(MAX(J276:L276)=J276,"i","o")&amp;IF(MAX(J276:L276)=K276,"i","o")&amp;IF(MAX(J276:L276)=L276,"i","o")</f>
        <v>oii</v>
      </c>
      <c r="N276" s="42">
        <f t="shared" ref="N276:N339" si="115">IF(COUNTIF(J276:L276,"-")&gt;0,0,TRUNC((M$56+J276)*(N$56+K276)^0.5*(O$56+L276)^0.5*P$56^2/10))</f>
        <v>0</v>
      </c>
      <c r="O276" s="43">
        <f>IF(AND($E$4=N276,$H$4=M276,$P$57&lt;=SUM(J276:L276),SUM(J276:L276)&lt;=$P$58),1+MAX(O$84:O275),0)</f>
        <v>0</v>
      </c>
      <c r="P276" s="43">
        <f t="shared" ref="P276:P339" si="116">IF(O276=0,0,DEC2HEX(J276)&amp;DEC2HEX(K276)&amp;DEC2HEX(L276))</f>
        <v>0</v>
      </c>
      <c r="R276" s="10">
        <v>191</v>
      </c>
      <c r="S276" s="178" t="s">
        <v>291</v>
      </c>
      <c r="T276" s="8">
        <v>60</v>
      </c>
      <c r="U276" s="8">
        <v>55</v>
      </c>
      <c r="V276" s="8">
        <v>55</v>
      </c>
      <c r="W276" s="172">
        <f t="shared" si="100"/>
        <v>312</v>
      </c>
      <c r="X276" s="13">
        <v>191</v>
      </c>
      <c r="AH276" s="178" t="s">
        <v>262</v>
      </c>
      <c r="AI276" s="172">
        <v>159</v>
      </c>
    </row>
    <row r="277" spans="3:35" x14ac:dyDescent="0.15">
      <c r="C277" s="217" t="str">
        <f t="shared" si="109"/>
        <v>-</v>
      </c>
      <c r="D277" s="218">
        <f>G$67</f>
        <v>14</v>
      </c>
      <c r="E277" s="46">
        <f t="shared" si="101"/>
        <v>13</v>
      </c>
      <c r="F277" s="10" t="str">
        <f t="shared" si="110"/>
        <v>oio</v>
      </c>
      <c r="G277" s="42">
        <f t="shared" si="111"/>
        <v>0</v>
      </c>
      <c r="H277" s="43">
        <f>IF(AND($E$4=G277,$H$4=F277,$P$57&lt;=SUM(C277:E277),SUM(C277:E277)&lt;=$P$58),1+MAX(H$84:H276),0)</f>
        <v>0</v>
      </c>
      <c r="I277" s="43">
        <f t="shared" si="112"/>
        <v>0</v>
      </c>
      <c r="J277" s="219" t="str">
        <f t="shared" si="113"/>
        <v>-</v>
      </c>
      <c r="K277" s="218" t="str">
        <f>N$67</f>
        <v>-</v>
      </c>
      <c r="L277" s="46">
        <f t="shared" si="102"/>
        <v>13</v>
      </c>
      <c r="M277" s="10" t="str">
        <f t="shared" si="114"/>
        <v>ooi</v>
      </c>
      <c r="N277" s="42">
        <f t="shared" si="115"/>
        <v>0</v>
      </c>
      <c r="O277" s="43">
        <f>IF(AND($E$4=N277,$H$4=M277,$P$57&lt;=SUM(J277:L277),SUM(J277:L277)&lt;=$P$58),1+MAX(O$84:O276),0)</f>
        <v>0</v>
      </c>
      <c r="P277" s="43">
        <f t="shared" si="116"/>
        <v>0</v>
      </c>
      <c r="R277" s="10">
        <v>192</v>
      </c>
      <c r="S277" s="178" t="s">
        <v>292</v>
      </c>
      <c r="T277" s="8">
        <v>150</v>
      </c>
      <c r="U277" s="8">
        <v>185</v>
      </c>
      <c r="V277" s="8">
        <v>148</v>
      </c>
      <c r="W277" s="172">
        <f t="shared" si="100"/>
        <v>2019</v>
      </c>
      <c r="X277" s="13">
        <v>192</v>
      </c>
      <c r="AH277" s="178" t="s">
        <v>263</v>
      </c>
      <c r="AI277" s="172">
        <v>160</v>
      </c>
    </row>
    <row r="278" spans="3:35" x14ac:dyDescent="0.15">
      <c r="C278" s="217" t="str">
        <f t="shared" si="109"/>
        <v>-</v>
      </c>
      <c r="D278" s="218" t="str">
        <f>G$68</f>
        <v>-</v>
      </c>
      <c r="E278" s="46">
        <f t="shared" ref="E278:E339" si="117">E277</f>
        <v>13</v>
      </c>
      <c r="F278" s="10" t="str">
        <f t="shared" si="110"/>
        <v>ooi</v>
      </c>
      <c r="G278" s="42">
        <f t="shared" si="111"/>
        <v>0</v>
      </c>
      <c r="H278" s="43">
        <f>IF(AND($E$4=G278,$H$4=F278,$P$57&lt;=SUM(C278:E278),SUM(C278:E278)&lt;=$P$58),1+MAX(H$84:H277),0)</f>
        <v>0</v>
      </c>
      <c r="I278" s="43">
        <f t="shared" si="112"/>
        <v>0</v>
      </c>
      <c r="J278" s="219" t="str">
        <f t="shared" si="113"/>
        <v>-</v>
      </c>
      <c r="K278" s="218" t="str">
        <f>N$68</f>
        <v>-</v>
      </c>
      <c r="L278" s="46">
        <f t="shared" ref="L278:L339" si="118">L277</f>
        <v>13</v>
      </c>
      <c r="M278" s="10" t="str">
        <f t="shared" si="114"/>
        <v>ooi</v>
      </c>
      <c r="N278" s="42">
        <f t="shared" si="115"/>
        <v>0</v>
      </c>
      <c r="O278" s="43">
        <f>IF(AND($E$4=N278,$H$4=M278,$P$57&lt;=SUM(J278:L278),SUM(J278:L278)&lt;=$P$58),1+MAX(O$84:O277),0)</f>
        <v>0</v>
      </c>
      <c r="P278" s="43">
        <f t="shared" si="116"/>
        <v>0</v>
      </c>
      <c r="R278" s="10">
        <v>193</v>
      </c>
      <c r="S278" s="178" t="s">
        <v>293</v>
      </c>
      <c r="T278" s="8">
        <v>130</v>
      </c>
      <c r="U278" s="8">
        <v>154</v>
      </c>
      <c r="V278" s="8">
        <v>94</v>
      </c>
      <c r="W278" s="172">
        <f t="shared" ref="W278:W342" si="119">TRUNC((U278+15)*(V278+15)^0.5*(T278+15)^0.5*VLOOKUP($W$83,$Y$84:$Z$163,2,FALSE)^2/10)</f>
        <v>1308</v>
      </c>
      <c r="X278" s="13">
        <v>193</v>
      </c>
      <c r="AH278" s="178" t="s">
        <v>264</v>
      </c>
      <c r="AI278" s="172">
        <v>161</v>
      </c>
    </row>
    <row r="279" spans="3:35" x14ac:dyDescent="0.15">
      <c r="C279" s="217" t="str">
        <f t="shared" si="109"/>
        <v>-</v>
      </c>
      <c r="D279" s="218" t="str">
        <f>G$69</f>
        <v>-</v>
      </c>
      <c r="E279" s="46">
        <f t="shared" si="117"/>
        <v>13</v>
      </c>
      <c r="F279" s="10" t="str">
        <f t="shared" si="110"/>
        <v>ooi</v>
      </c>
      <c r="G279" s="42">
        <f t="shared" si="111"/>
        <v>0</v>
      </c>
      <c r="H279" s="43">
        <f>IF(AND($E$4=G279,$H$4=F279,$P$57&lt;=SUM(C279:E279),SUM(C279:E279)&lt;=$P$58),1+MAX(H$84:H278),0)</f>
        <v>0</v>
      </c>
      <c r="I279" s="43">
        <f t="shared" si="112"/>
        <v>0</v>
      </c>
      <c r="J279" s="219" t="str">
        <f t="shared" si="113"/>
        <v>-</v>
      </c>
      <c r="K279" s="218" t="str">
        <f>N$69</f>
        <v>-</v>
      </c>
      <c r="L279" s="46">
        <f t="shared" si="118"/>
        <v>13</v>
      </c>
      <c r="M279" s="10" t="str">
        <f t="shared" si="114"/>
        <v>ooi</v>
      </c>
      <c r="N279" s="42">
        <f t="shared" si="115"/>
        <v>0</v>
      </c>
      <c r="O279" s="43">
        <f>IF(AND($E$4=N279,$H$4=M279,$P$57&lt;=SUM(J279:L279),SUM(J279:L279)&lt;=$P$58),1+MAX(O$84:O278),0)</f>
        <v>0</v>
      </c>
      <c r="P279" s="43">
        <f t="shared" si="116"/>
        <v>0</v>
      </c>
      <c r="R279" s="10">
        <v>194</v>
      </c>
      <c r="S279" s="178" t="s">
        <v>295</v>
      </c>
      <c r="T279" s="8">
        <v>110</v>
      </c>
      <c r="U279" s="8">
        <v>75</v>
      </c>
      <c r="V279" s="8">
        <v>75</v>
      </c>
      <c r="W279" s="172">
        <f t="shared" si="119"/>
        <v>587</v>
      </c>
      <c r="X279" s="13">
        <v>194</v>
      </c>
      <c r="AH279" s="178" t="s">
        <v>265</v>
      </c>
      <c r="AI279" s="172">
        <v>162</v>
      </c>
    </row>
    <row r="280" spans="3:35" x14ac:dyDescent="0.15">
      <c r="C280" s="217" t="str">
        <f t="shared" si="109"/>
        <v>-</v>
      </c>
      <c r="D280" s="218" t="str">
        <f>G$70</f>
        <v>-</v>
      </c>
      <c r="E280" s="46">
        <f t="shared" si="117"/>
        <v>13</v>
      </c>
      <c r="F280" s="10" t="str">
        <f t="shared" si="110"/>
        <v>ooi</v>
      </c>
      <c r="G280" s="42">
        <f t="shared" si="111"/>
        <v>0</v>
      </c>
      <c r="H280" s="43">
        <f>IF(AND($E$4=G280,$H$4=F280,$P$57&lt;=SUM(C280:E280),SUM(C280:E280)&lt;=$P$58),1+MAX(H$84:H279),0)</f>
        <v>0</v>
      </c>
      <c r="I280" s="43">
        <f t="shared" si="112"/>
        <v>0</v>
      </c>
      <c r="J280" s="219" t="str">
        <f t="shared" si="113"/>
        <v>-</v>
      </c>
      <c r="K280" s="218" t="str">
        <f>N$70</f>
        <v>-</v>
      </c>
      <c r="L280" s="46">
        <f t="shared" si="118"/>
        <v>13</v>
      </c>
      <c r="M280" s="10" t="str">
        <f t="shared" si="114"/>
        <v>ooi</v>
      </c>
      <c r="N280" s="42">
        <f t="shared" si="115"/>
        <v>0</v>
      </c>
      <c r="O280" s="43">
        <f>IF(AND($E$4=N280,$H$4=M280,$P$57&lt;=SUM(J280:L280),SUM(J280:L280)&lt;=$P$58),1+MAX(O$84:O279),0)</f>
        <v>0</v>
      </c>
      <c r="P280" s="43">
        <f t="shared" si="116"/>
        <v>0</v>
      </c>
      <c r="R280" s="10">
        <v>195</v>
      </c>
      <c r="S280" s="178" t="s">
        <v>296</v>
      </c>
      <c r="T280" s="8">
        <v>190</v>
      </c>
      <c r="U280" s="8">
        <v>152</v>
      </c>
      <c r="V280" s="8">
        <v>152</v>
      </c>
      <c r="W280" s="172">
        <f t="shared" si="119"/>
        <v>1902</v>
      </c>
      <c r="X280" s="13">
        <v>195</v>
      </c>
      <c r="AH280" s="178" t="s">
        <v>266</v>
      </c>
      <c r="AI280" s="172">
        <v>163</v>
      </c>
    </row>
    <row r="281" spans="3:35" x14ac:dyDescent="0.15">
      <c r="C281" s="217" t="str">
        <f t="shared" si="109"/>
        <v>-</v>
      </c>
      <c r="D281" s="218" t="str">
        <f>G$71</f>
        <v>-</v>
      </c>
      <c r="E281" s="46">
        <f t="shared" si="117"/>
        <v>13</v>
      </c>
      <c r="F281" s="10" t="str">
        <f t="shared" si="110"/>
        <v>ooi</v>
      </c>
      <c r="G281" s="42">
        <f t="shared" si="111"/>
        <v>0</v>
      </c>
      <c r="H281" s="43">
        <f>IF(AND($E$4=G281,$H$4=F281,$P$57&lt;=SUM(C281:E281),SUM(C281:E281)&lt;=$P$58),1+MAX(H$84:H280),0)</f>
        <v>0</v>
      </c>
      <c r="I281" s="43">
        <f t="shared" si="112"/>
        <v>0</v>
      </c>
      <c r="J281" s="219" t="str">
        <f t="shared" si="113"/>
        <v>-</v>
      </c>
      <c r="K281" s="218" t="str">
        <f>N$71</f>
        <v>-</v>
      </c>
      <c r="L281" s="46">
        <f t="shared" si="118"/>
        <v>13</v>
      </c>
      <c r="M281" s="10" t="str">
        <f t="shared" si="114"/>
        <v>ooi</v>
      </c>
      <c r="N281" s="42">
        <f t="shared" si="115"/>
        <v>0</v>
      </c>
      <c r="O281" s="43">
        <f>IF(AND($E$4=N281,$H$4=M281,$P$57&lt;=SUM(J281:L281),SUM(J281:L281)&lt;=$P$58),1+MAX(O$84:O280),0)</f>
        <v>0</v>
      </c>
      <c r="P281" s="43">
        <f t="shared" si="116"/>
        <v>0</v>
      </c>
      <c r="R281" s="10">
        <v>196</v>
      </c>
      <c r="S281" s="178" t="s">
        <v>232</v>
      </c>
      <c r="T281" s="8">
        <v>130</v>
      </c>
      <c r="U281" s="8">
        <v>261</v>
      </c>
      <c r="V281" s="8">
        <v>194</v>
      </c>
      <c r="W281" s="172">
        <f t="shared" si="119"/>
        <v>2958</v>
      </c>
      <c r="X281" s="13">
        <v>196</v>
      </c>
      <c r="AH281" s="178" t="s">
        <v>267</v>
      </c>
      <c r="AI281" s="172">
        <v>164</v>
      </c>
    </row>
    <row r="282" spans="3:35" x14ac:dyDescent="0.15">
      <c r="C282" s="217" t="str">
        <f t="shared" si="109"/>
        <v>-</v>
      </c>
      <c r="D282" s="218" t="str">
        <f>G$72</f>
        <v>-</v>
      </c>
      <c r="E282" s="46">
        <f t="shared" si="117"/>
        <v>13</v>
      </c>
      <c r="F282" s="10" t="str">
        <f t="shared" si="110"/>
        <v>ooi</v>
      </c>
      <c r="G282" s="42">
        <f t="shared" si="111"/>
        <v>0</v>
      </c>
      <c r="H282" s="43">
        <f>IF(AND($E$4=G282,$H$4=F282,$P$57&lt;=SUM(C282:E282),SUM(C282:E282)&lt;=$P$58),1+MAX(H$84:H281),0)</f>
        <v>0</v>
      </c>
      <c r="I282" s="43">
        <f t="shared" si="112"/>
        <v>0</v>
      </c>
      <c r="J282" s="219" t="str">
        <f t="shared" si="113"/>
        <v>-</v>
      </c>
      <c r="K282" s="218" t="str">
        <f>N$72</f>
        <v>-</v>
      </c>
      <c r="L282" s="46">
        <f t="shared" si="118"/>
        <v>13</v>
      </c>
      <c r="M282" s="10" t="str">
        <f t="shared" si="114"/>
        <v>ooi</v>
      </c>
      <c r="N282" s="42">
        <f t="shared" si="115"/>
        <v>0</v>
      </c>
      <c r="O282" s="43">
        <f>IF(AND($E$4=N282,$H$4=M282,$P$57&lt;=SUM(J282:L282),SUM(J282:L282)&lt;=$P$58),1+MAX(O$84:O281),0)</f>
        <v>0</v>
      </c>
      <c r="P282" s="43">
        <f t="shared" si="116"/>
        <v>0</v>
      </c>
      <c r="R282" s="10">
        <v>197</v>
      </c>
      <c r="S282" s="178" t="s">
        <v>233</v>
      </c>
      <c r="T282" s="8">
        <v>190</v>
      </c>
      <c r="U282" s="8">
        <v>126</v>
      </c>
      <c r="V282" s="8">
        <v>250</v>
      </c>
      <c r="W282" s="172">
        <f t="shared" si="119"/>
        <v>2023</v>
      </c>
      <c r="X282" s="13">
        <v>197</v>
      </c>
      <c r="AH282" s="178" t="s">
        <v>268</v>
      </c>
      <c r="AI282" s="172">
        <v>165</v>
      </c>
    </row>
    <row r="283" spans="3:35" x14ac:dyDescent="0.15">
      <c r="C283" s="217" t="str">
        <f t="shared" si="109"/>
        <v>-</v>
      </c>
      <c r="D283" s="218" t="str">
        <f>G$73</f>
        <v>-</v>
      </c>
      <c r="E283" s="46">
        <f t="shared" si="117"/>
        <v>13</v>
      </c>
      <c r="F283" s="10" t="str">
        <f t="shared" si="110"/>
        <v>ooi</v>
      </c>
      <c r="G283" s="42">
        <f t="shared" si="111"/>
        <v>0</v>
      </c>
      <c r="H283" s="43">
        <f>IF(AND($E$4=G283,$H$4=F283,$P$57&lt;=SUM(C283:E283),SUM(C283:E283)&lt;=$P$58),1+MAX(H$84:H282),0)</f>
        <v>0</v>
      </c>
      <c r="I283" s="43">
        <f t="shared" si="112"/>
        <v>0</v>
      </c>
      <c r="J283" s="219" t="str">
        <f t="shared" si="113"/>
        <v>-</v>
      </c>
      <c r="K283" s="218" t="str">
        <f>N$73</f>
        <v>-</v>
      </c>
      <c r="L283" s="46">
        <f t="shared" si="118"/>
        <v>13</v>
      </c>
      <c r="M283" s="10" t="str">
        <f t="shared" si="114"/>
        <v>ooi</v>
      </c>
      <c r="N283" s="42">
        <f t="shared" si="115"/>
        <v>0</v>
      </c>
      <c r="O283" s="43">
        <f>IF(AND($E$4=N283,$H$4=M283,$P$57&lt;=SUM(J283:L283),SUM(J283:L283)&lt;=$P$58),1+MAX(O$84:O282),0)</f>
        <v>0</v>
      </c>
      <c r="P283" s="43">
        <f t="shared" si="116"/>
        <v>0</v>
      </c>
      <c r="R283" s="10">
        <v>198</v>
      </c>
      <c r="S283" s="178" t="s">
        <v>297</v>
      </c>
      <c r="T283" s="8">
        <v>120</v>
      </c>
      <c r="U283" s="8">
        <v>175</v>
      </c>
      <c r="V283" s="8">
        <v>87</v>
      </c>
      <c r="W283" s="172">
        <f t="shared" si="119"/>
        <v>1372</v>
      </c>
      <c r="X283" s="13">
        <v>198</v>
      </c>
      <c r="AH283" s="178" t="s">
        <v>269</v>
      </c>
      <c r="AI283" s="172">
        <v>166</v>
      </c>
    </row>
    <row r="284" spans="3:35" x14ac:dyDescent="0.15">
      <c r="C284" s="217" t="str">
        <f t="shared" si="109"/>
        <v>-</v>
      </c>
      <c r="D284" s="218" t="str">
        <f>G$74</f>
        <v>-</v>
      </c>
      <c r="E284" s="46">
        <f t="shared" si="117"/>
        <v>13</v>
      </c>
      <c r="F284" s="10" t="str">
        <f t="shared" si="110"/>
        <v>ooi</v>
      </c>
      <c r="G284" s="42">
        <f t="shared" si="111"/>
        <v>0</v>
      </c>
      <c r="H284" s="43">
        <f>IF(AND($E$4=G284,$H$4=F284,$P$57&lt;=SUM(C284:E284),SUM(C284:E284)&lt;=$P$58),1+MAX(H$84:H283),0)</f>
        <v>0</v>
      </c>
      <c r="I284" s="43">
        <f t="shared" si="112"/>
        <v>0</v>
      </c>
      <c r="J284" s="219" t="str">
        <f t="shared" si="113"/>
        <v>-</v>
      </c>
      <c r="K284" s="218" t="str">
        <f>N$74</f>
        <v>-</v>
      </c>
      <c r="L284" s="46">
        <f t="shared" si="118"/>
        <v>13</v>
      </c>
      <c r="M284" s="10" t="str">
        <f t="shared" si="114"/>
        <v>ooi</v>
      </c>
      <c r="N284" s="42">
        <f t="shared" si="115"/>
        <v>0</v>
      </c>
      <c r="O284" s="43">
        <f>IF(AND($E$4=N284,$H$4=M284,$P$57&lt;=SUM(J284:L284),SUM(J284:L284)&lt;=$P$58),1+MAX(O$84:O283),0)</f>
        <v>0</v>
      </c>
      <c r="P284" s="43">
        <f t="shared" si="116"/>
        <v>0</v>
      </c>
      <c r="R284" s="10">
        <v>199</v>
      </c>
      <c r="S284" s="178" t="s">
        <v>150</v>
      </c>
      <c r="T284" s="8">
        <v>190</v>
      </c>
      <c r="U284" s="8">
        <v>177</v>
      </c>
      <c r="V284" s="8">
        <v>194</v>
      </c>
      <c r="W284" s="172">
        <f t="shared" si="119"/>
        <v>2446</v>
      </c>
      <c r="X284" s="13">
        <v>199</v>
      </c>
      <c r="AH284" s="178" t="s">
        <v>270</v>
      </c>
      <c r="AI284" s="172">
        <v>167</v>
      </c>
    </row>
    <row r="285" spans="3:35" x14ac:dyDescent="0.15">
      <c r="C285" s="217" t="str">
        <f t="shared" si="109"/>
        <v>-</v>
      </c>
      <c r="D285" s="218" t="str">
        <f>G$75</f>
        <v>-</v>
      </c>
      <c r="E285" s="46">
        <f t="shared" si="117"/>
        <v>13</v>
      </c>
      <c r="F285" s="10" t="str">
        <f t="shared" si="110"/>
        <v>ooi</v>
      </c>
      <c r="G285" s="42">
        <f t="shared" si="111"/>
        <v>0</v>
      </c>
      <c r="H285" s="43">
        <f>IF(AND($E$4=G285,$H$4=F285,$P$57&lt;=SUM(C285:E285),SUM(C285:E285)&lt;=$P$58),1+MAX(H$84:H284),0)</f>
        <v>0</v>
      </c>
      <c r="I285" s="43">
        <f t="shared" si="112"/>
        <v>0</v>
      </c>
      <c r="J285" s="219" t="str">
        <f t="shared" si="113"/>
        <v>-</v>
      </c>
      <c r="K285" s="218" t="str">
        <f>N$75</f>
        <v>-</v>
      </c>
      <c r="L285" s="46">
        <f t="shared" si="118"/>
        <v>13</v>
      </c>
      <c r="M285" s="10" t="str">
        <f t="shared" si="114"/>
        <v>ooi</v>
      </c>
      <c r="N285" s="42">
        <f t="shared" si="115"/>
        <v>0</v>
      </c>
      <c r="O285" s="43">
        <f>IF(AND($E$4=N285,$H$4=M285,$P$57&lt;=SUM(J285:L285),SUM(J285:L285)&lt;=$P$58),1+MAX(O$84:O284),0)</f>
        <v>0</v>
      </c>
      <c r="P285" s="43">
        <f t="shared" si="116"/>
        <v>0</v>
      </c>
      <c r="R285" s="10">
        <v>200</v>
      </c>
      <c r="S285" s="178" t="s">
        <v>299</v>
      </c>
      <c r="T285" s="8">
        <v>120</v>
      </c>
      <c r="U285" s="8">
        <v>167</v>
      </c>
      <c r="V285" s="8">
        <v>167</v>
      </c>
      <c r="W285" s="172">
        <f t="shared" si="119"/>
        <v>1756</v>
      </c>
      <c r="X285" s="13">
        <v>200</v>
      </c>
      <c r="AH285" s="178" t="s">
        <v>271</v>
      </c>
      <c r="AI285" s="172">
        <v>168</v>
      </c>
    </row>
    <row r="286" spans="3:35" x14ac:dyDescent="0.15">
      <c r="C286" s="217" t="str">
        <f t="shared" si="109"/>
        <v>-</v>
      </c>
      <c r="D286" s="218" t="str">
        <f>G$76</f>
        <v>-</v>
      </c>
      <c r="E286" s="46">
        <f t="shared" si="117"/>
        <v>13</v>
      </c>
      <c r="F286" s="10" t="str">
        <f t="shared" si="110"/>
        <v>ooi</v>
      </c>
      <c r="G286" s="42">
        <f t="shared" si="111"/>
        <v>0</v>
      </c>
      <c r="H286" s="43">
        <f>IF(AND($E$4=G286,$H$4=F286,$P$57&lt;=SUM(C286:E286),SUM(C286:E286)&lt;=$P$58),1+MAX(H$84:H285),0)</f>
        <v>0</v>
      </c>
      <c r="I286" s="43">
        <f t="shared" si="112"/>
        <v>0</v>
      </c>
      <c r="J286" s="219" t="str">
        <f t="shared" si="113"/>
        <v>-</v>
      </c>
      <c r="K286" s="218" t="str">
        <f>N$76</f>
        <v>-</v>
      </c>
      <c r="L286" s="46">
        <f t="shared" si="118"/>
        <v>13</v>
      </c>
      <c r="M286" s="10" t="str">
        <f t="shared" si="114"/>
        <v>ooi</v>
      </c>
      <c r="N286" s="42">
        <f t="shared" si="115"/>
        <v>0</v>
      </c>
      <c r="O286" s="43">
        <f>IF(AND($E$4=N286,$H$4=M286,$P$57&lt;=SUM(J286:L286),SUM(J286:L286)&lt;=$P$58),1+MAX(O$84:O285),0)</f>
        <v>0</v>
      </c>
      <c r="P286" s="43">
        <f t="shared" si="116"/>
        <v>0</v>
      </c>
      <c r="R286" s="10">
        <v>201</v>
      </c>
      <c r="S286" s="178" t="s">
        <v>301</v>
      </c>
      <c r="T286" s="8">
        <v>96</v>
      </c>
      <c r="U286" s="8">
        <v>136</v>
      </c>
      <c r="V286" s="8">
        <v>91</v>
      </c>
      <c r="W286" s="172">
        <f t="shared" si="119"/>
        <v>1008</v>
      </c>
      <c r="X286" s="13">
        <v>201</v>
      </c>
      <c r="AH286" s="178" t="s">
        <v>99</v>
      </c>
      <c r="AI286" s="172">
        <v>169</v>
      </c>
    </row>
    <row r="287" spans="3:35" x14ac:dyDescent="0.15">
      <c r="C287" s="217" t="str">
        <f t="shared" si="109"/>
        <v>-</v>
      </c>
      <c r="D287" s="218" t="str">
        <f>G$77</f>
        <v>-</v>
      </c>
      <c r="E287" s="46">
        <f t="shared" si="117"/>
        <v>13</v>
      </c>
      <c r="F287" s="10" t="str">
        <f t="shared" si="110"/>
        <v>ooi</v>
      </c>
      <c r="G287" s="42">
        <f t="shared" si="111"/>
        <v>0</v>
      </c>
      <c r="H287" s="43">
        <f>IF(AND($E$4=G287,$H$4=F287,$P$57&lt;=SUM(C287:E287),SUM(C287:E287)&lt;=$P$58),1+MAX(H$84:H286),0)</f>
        <v>0</v>
      </c>
      <c r="I287" s="43">
        <f t="shared" si="112"/>
        <v>0</v>
      </c>
      <c r="J287" s="219" t="str">
        <f t="shared" si="113"/>
        <v>-</v>
      </c>
      <c r="K287" s="218" t="str">
        <f>N$77</f>
        <v>-</v>
      </c>
      <c r="L287" s="46">
        <f t="shared" si="118"/>
        <v>13</v>
      </c>
      <c r="M287" s="10" t="str">
        <f t="shared" si="114"/>
        <v>ooi</v>
      </c>
      <c r="N287" s="42">
        <f t="shared" si="115"/>
        <v>0</v>
      </c>
      <c r="O287" s="43">
        <f>IF(AND($E$4=N287,$H$4=M287,$P$57&lt;=SUM(J287:L287),SUM(J287:L287)&lt;=$P$58),1+MAX(O$84:O286),0)</f>
        <v>0</v>
      </c>
      <c r="P287" s="43">
        <f t="shared" si="116"/>
        <v>0</v>
      </c>
      <c r="R287" s="10">
        <v>202</v>
      </c>
      <c r="S287" s="178" t="s">
        <v>303</v>
      </c>
      <c r="T287" s="8">
        <v>380</v>
      </c>
      <c r="U287" s="8">
        <v>60</v>
      </c>
      <c r="V287" s="8">
        <v>106</v>
      </c>
      <c r="W287" s="172">
        <f t="shared" si="119"/>
        <v>1009</v>
      </c>
      <c r="X287" s="13">
        <v>202</v>
      </c>
      <c r="AH287" s="178" t="s">
        <v>272</v>
      </c>
      <c r="AI287" s="172">
        <v>170</v>
      </c>
    </row>
    <row r="288" spans="3:35" x14ac:dyDescent="0.15">
      <c r="C288" s="217" t="str">
        <f t="shared" si="109"/>
        <v>-</v>
      </c>
      <c r="D288" s="218" t="str">
        <f>G$78</f>
        <v>-</v>
      </c>
      <c r="E288" s="46">
        <f t="shared" si="117"/>
        <v>13</v>
      </c>
      <c r="F288" s="10" t="str">
        <f t="shared" si="110"/>
        <v>ooi</v>
      </c>
      <c r="G288" s="42">
        <f t="shared" si="111"/>
        <v>0</v>
      </c>
      <c r="H288" s="43">
        <f>IF(AND($E$4=G288,$H$4=F288,$P$57&lt;=SUM(C288:E288),SUM(C288:E288)&lt;=$P$58),1+MAX(H$84:H287),0)</f>
        <v>0</v>
      </c>
      <c r="I288" s="43">
        <f t="shared" si="112"/>
        <v>0</v>
      </c>
      <c r="J288" s="219" t="str">
        <f t="shared" si="113"/>
        <v>-</v>
      </c>
      <c r="K288" s="218" t="str">
        <f>N$78</f>
        <v>-</v>
      </c>
      <c r="L288" s="46">
        <f t="shared" si="118"/>
        <v>13</v>
      </c>
      <c r="M288" s="10" t="str">
        <f t="shared" si="114"/>
        <v>ooi</v>
      </c>
      <c r="N288" s="42">
        <f t="shared" si="115"/>
        <v>0</v>
      </c>
      <c r="O288" s="43">
        <f>IF(AND($E$4=N288,$H$4=M288,$P$57&lt;=SUM(J288:L288),SUM(J288:L288)&lt;=$P$58),1+MAX(O$84:O287),0)</f>
        <v>0</v>
      </c>
      <c r="P288" s="43">
        <f t="shared" si="116"/>
        <v>0</v>
      </c>
      <c r="R288" s="10">
        <v>203</v>
      </c>
      <c r="S288" s="178" t="s">
        <v>304</v>
      </c>
      <c r="T288" s="8">
        <v>140</v>
      </c>
      <c r="U288" s="8">
        <v>182</v>
      </c>
      <c r="V288" s="8">
        <v>133</v>
      </c>
      <c r="W288" s="172">
        <f t="shared" si="119"/>
        <v>1836</v>
      </c>
      <c r="X288" s="13">
        <v>203</v>
      </c>
      <c r="AH288" s="178" t="s">
        <v>273</v>
      </c>
      <c r="AI288" s="172">
        <v>171</v>
      </c>
    </row>
    <row r="289" spans="3:35" x14ac:dyDescent="0.15">
      <c r="C289" s="217" t="str">
        <f t="shared" si="109"/>
        <v>-</v>
      </c>
      <c r="D289" s="218" t="str">
        <f>G$79</f>
        <v>-</v>
      </c>
      <c r="E289" s="46">
        <f t="shared" si="117"/>
        <v>13</v>
      </c>
      <c r="F289" s="10" t="str">
        <f t="shared" si="110"/>
        <v>ooi</v>
      </c>
      <c r="G289" s="42">
        <f t="shared" si="111"/>
        <v>0</v>
      </c>
      <c r="H289" s="43">
        <f>IF(AND($E$4=G289,$H$4=F289,$P$57&lt;=SUM(C289:E289),SUM(C289:E289)&lt;=$P$58),1+MAX(H$84:H288),0)</f>
        <v>0</v>
      </c>
      <c r="I289" s="43">
        <f t="shared" si="112"/>
        <v>0</v>
      </c>
      <c r="J289" s="219" t="str">
        <f t="shared" si="113"/>
        <v>-</v>
      </c>
      <c r="K289" s="218" t="str">
        <f>N$79</f>
        <v>-</v>
      </c>
      <c r="L289" s="46">
        <f t="shared" si="118"/>
        <v>13</v>
      </c>
      <c r="M289" s="10" t="str">
        <f t="shared" si="114"/>
        <v>ooi</v>
      </c>
      <c r="N289" s="42">
        <f t="shared" si="115"/>
        <v>0</v>
      </c>
      <c r="O289" s="43">
        <f>IF(AND($E$4=N289,$H$4=M289,$P$57&lt;=SUM(J289:L289),SUM(J289:L289)&lt;=$P$58),1+MAX(O$84:O288),0)</f>
        <v>0</v>
      </c>
      <c r="P289" s="43">
        <f t="shared" si="116"/>
        <v>0</v>
      </c>
      <c r="R289" s="10">
        <v>204</v>
      </c>
      <c r="S289" s="178" t="s">
        <v>305</v>
      </c>
      <c r="T289" s="8">
        <v>100</v>
      </c>
      <c r="U289" s="8">
        <v>108</v>
      </c>
      <c r="V289" s="8">
        <v>146</v>
      </c>
      <c r="W289" s="172">
        <f t="shared" si="119"/>
        <v>1030</v>
      </c>
      <c r="X289" s="13">
        <v>204</v>
      </c>
      <c r="AH289" s="178" t="s">
        <v>57</v>
      </c>
      <c r="AI289" s="172">
        <v>172</v>
      </c>
    </row>
    <row r="290" spans="3:35" x14ac:dyDescent="0.15">
      <c r="C290" s="217" t="str">
        <f t="shared" si="109"/>
        <v>-</v>
      </c>
      <c r="D290" s="218" t="str">
        <f>G$80</f>
        <v>-</v>
      </c>
      <c r="E290" s="46">
        <f t="shared" si="117"/>
        <v>13</v>
      </c>
      <c r="F290" s="10" t="str">
        <f t="shared" si="110"/>
        <v>ooi</v>
      </c>
      <c r="G290" s="42">
        <f t="shared" si="111"/>
        <v>0</v>
      </c>
      <c r="H290" s="43">
        <f>IF(AND($E$4=G290,$H$4=F290,$P$57&lt;=SUM(C290:E290),SUM(C290:E290)&lt;=$P$58),1+MAX(H$84:H289),0)</f>
        <v>0</v>
      </c>
      <c r="I290" s="43">
        <f t="shared" si="112"/>
        <v>0</v>
      </c>
      <c r="J290" s="219" t="str">
        <f t="shared" si="113"/>
        <v>-</v>
      </c>
      <c r="K290" s="218" t="str">
        <f>N$80</f>
        <v>-</v>
      </c>
      <c r="L290" s="46">
        <f t="shared" si="118"/>
        <v>13</v>
      </c>
      <c r="M290" s="10" t="str">
        <f t="shared" si="114"/>
        <v>ooi</v>
      </c>
      <c r="N290" s="42">
        <f t="shared" si="115"/>
        <v>0</v>
      </c>
      <c r="O290" s="43">
        <f>IF(AND($E$4=N290,$H$4=M290,$P$57&lt;=SUM(J290:L290),SUM(J290:L290)&lt;=$P$58),1+MAX(O$84:O289),0)</f>
        <v>0</v>
      </c>
      <c r="P290" s="43">
        <f t="shared" si="116"/>
        <v>0</v>
      </c>
      <c r="R290" s="10">
        <v>205</v>
      </c>
      <c r="S290" s="178" t="s">
        <v>306</v>
      </c>
      <c r="T290" s="8">
        <v>150</v>
      </c>
      <c r="U290" s="8">
        <v>161</v>
      </c>
      <c r="V290" s="8">
        <v>242</v>
      </c>
      <c r="W290" s="172">
        <f t="shared" si="119"/>
        <v>2231</v>
      </c>
      <c r="X290" s="13">
        <v>205</v>
      </c>
      <c r="AH290" s="178" t="s">
        <v>79</v>
      </c>
      <c r="AI290" s="172">
        <v>173</v>
      </c>
    </row>
    <row r="291" spans="3:35" x14ac:dyDescent="0.15">
      <c r="C291" s="217" t="str">
        <f t="shared" si="109"/>
        <v>-</v>
      </c>
      <c r="D291" s="218" t="str">
        <f>G$81</f>
        <v>-</v>
      </c>
      <c r="E291" s="46">
        <f t="shared" si="117"/>
        <v>13</v>
      </c>
      <c r="F291" s="10" t="str">
        <f t="shared" si="110"/>
        <v>ooi</v>
      </c>
      <c r="G291" s="42">
        <f t="shared" si="111"/>
        <v>0</v>
      </c>
      <c r="H291" s="43">
        <f>IF(AND($E$4=G291,$H$4=F291,$P$57&lt;=SUM(C291:E291),SUM(C291:E291)&lt;=$P$58),1+MAX(H$84:H290),0)</f>
        <v>0</v>
      </c>
      <c r="I291" s="43">
        <f t="shared" si="112"/>
        <v>0</v>
      </c>
      <c r="J291" s="219" t="str">
        <f t="shared" si="113"/>
        <v>-</v>
      </c>
      <c r="K291" s="218" t="str">
        <f>N$81</f>
        <v>-</v>
      </c>
      <c r="L291" s="46">
        <f t="shared" si="118"/>
        <v>13</v>
      </c>
      <c r="M291" s="10" t="str">
        <f t="shared" si="114"/>
        <v>ooi</v>
      </c>
      <c r="N291" s="42">
        <f t="shared" si="115"/>
        <v>0</v>
      </c>
      <c r="O291" s="43">
        <f>IF(AND($E$4=N291,$H$4=M291,$P$57&lt;=SUM(J291:L291),SUM(J291:L291)&lt;=$P$58),1+MAX(O$84:O290),0)</f>
        <v>0</v>
      </c>
      <c r="P291" s="43">
        <f t="shared" si="116"/>
        <v>0</v>
      </c>
      <c r="R291" s="10">
        <v>206</v>
      </c>
      <c r="S291" s="178" t="s">
        <v>307</v>
      </c>
      <c r="T291" s="8">
        <v>200</v>
      </c>
      <c r="U291" s="8">
        <v>131</v>
      </c>
      <c r="V291" s="8">
        <v>131</v>
      </c>
      <c r="W291" s="172">
        <f t="shared" si="119"/>
        <v>1592</v>
      </c>
      <c r="X291" s="13">
        <v>206</v>
      </c>
      <c r="AH291" s="178" t="s">
        <v>91</v>
      </c>
      <c r="AI291" s="172">
        <v>174</v>
      </c>
    </row>
    <row r="292" spans="3:35" x14ac:dyDescent="0.15">
      <c r="C292" s="217" t="str">
        <f t="shared" ref="C292:C307" si="120">F$79</f>
        <v>-</v>
      </c>
      <c r="D292" s="218">
        <f>G$66</f>
        <v>13</v>
      </c>
      <c r="E292" s="46">
        <f t="shared" si="117"/>
        <v>13</v>
      </c>
      <c r="F292" s="10" t="str">
        <f t="shared" si="110"/>
        <v>oii</v>
      </c>
      <c r="G292" s="42">
        <f t="shared" si="111"/>
        <v>0</v>
      </c>
      <c r="H292" s="43">
        <f>IF(AND($E$4=G292,$H$4=F292,$P$57&lt;=SUM(C292:E292),SUM(C292:E292)&lt;=$P$58),1+MAX(H$84:H291),0)</f>
        <v>0</v>
      </c>
      <c r="I292" s="43">
        <f t="shared" si="112"/>
        <v>0</v>
      </c>
      <c r="J292" s="219" t="str">
        <f t="shared" ref="J292:J307" si="121">M$79</f>
        <v>-</v>
      </c>
      <c r="K292" s="218">
        <f>N$66</f>
        <v>13</v>
      </c>
      <c r="L292" s="46">
        <f t="shared" si="118"/>
        <v>13</v>
      </c>
      <c r="M292" s="10" t="str">
        <f t="shared" si="114"/>
        <v>oii</v>
      </c>
      <c r="N292" s="42">
        <f t="shared" si="115"/>
        <v>0</v>
      </c>
      <c r="O292" s="43">
        <f>IF(AND($E$4=N292,$H$4=M292,$P$57&lt;=SUM(J292:L292),SUM(J292:L292)&lt;=$P$58),1+MAX(O$84:O291),0)</f>
        <v>0</v>
      </c>
      <c r="P292" s="43">
        <f t="shared" si="116"/>
        <v>0</v>
      </c>
      <c r="R292" s="10">
        <v>207</v>
      </c>
      <c r="S292" s="178" t="s">
        <v>308</v>
      </c>
      <c r="T292" s="8">
        <v>130</v>
      </c>
      <c r="U292" s="8">
        <v>143</v>
      </c>
      <c r="V292" s="8">
        <v>204</v>
      </c>
      <c r="W292" s="172">
        <f t="shared" si="119"/>
        <v>1733</v>
      </c>
      <c r="X292" s="13">
        <v>207</v>
      </c>
      <c r="AH292" s="178" t="s">
        <v>274</v>
      </c>
      <c r="AI292" s="172">
        <v>175</v>
      </c>
    </row>
    <row r="293" spans="3:35" x14ac:dyDescent="0.15">
      <c r="C293" s="217" t="str">
        <f t="shared" si="120"/>
        <v>-</v>
      </c>
      <c r="D293" s="218">
        <f>G$67</f>
        <v>14</v>
      </c>
      <c r="E293" s="46">
        <f t="shared" si="117"/>
        <v>13</v>
      </c>
      <c r="F293" s="10" t="str">
        <f t="shared" si="110"/>
        <v>oio</v>
      </c>
      <c r="G293" s="42">
        <f t="shared" si="111"/>
        <v>0</v>
      </c>
      <c r="H293" s="43">
        <f>IF(AND($E$4=G293,$H$4=F293,$P$57&lt;=SUM(C293:E293),SUM(C293:E293)&lt;=$P$58),1+MAX(H$84:H292),0)</f>
        <v>0</v>
      </c>
      <c r="I293" s="43">
        <f t="shared" si="112"/>
        <v>0</v>
      </c>
      <c r="J293" s="219" t="str">
        <f t="shared" si="121"/>
        <v>-</v>
      </c>
      <c r="K293" s="218" t="str">
        <f>N$67</f>
        <v>-</v>
      </c>
      <c r="L293" s="46">
        <f t="shared" si="118"/>
        <v>13</v>
      </c>
      <c r="M293" s="10" t="str">
        <f t="shared" si="114"/>
        <v>ooi</v>
      </c>
      <c r="N293" s="42">
        <f t="shared" si="115"/>
        <v>0</v>
      </c>
      <c r="O293" s="43">
        <f>IF(AND($E$4=N293,$H$4=M293,$P$57&lt;=SUM(J293:L293),SUM(J293:L293)&lt;=$P$58),1+MAX(O$84:O292),0)</f>
        <v>0</v>
      </c>
      <c r="P293" s="43">
        <f t="shared" si="116"/>
        <v>0</v>
      </c>
      <c r="R293" s="10">
        <v>208</v>
      </c>
      <c r="S293" s="178" t="s">
        <v>171</v>
      </c>
      <c r="T293" s="8">
        <v>150</v>
      </c>
      <c r="U293" s="8">
        <v>148</v>
      </c>
      <c r="V293" s="8">
        <v>333</v>
      </c>
      <c r="W293" s="172">
        <f t="shared" si="119"/>
        <v>2404</v>
      </c>
      <c r="X293" s="13">
        <v>208</v>
      </c>
      <c r="AH293" s="178" t="s">
        <v>275</v>
      </c>
      <c r="AI293" s="172">
        <v>176</v>
      </c>
    </row>
    <row r="294" spans="3:35" x14ac:dyDescent="0.15">
      <c r="C294" s="217" t="str">
        <f t="shared" si="120"/>
        <v>-</v>
      </c>
      <c r="D294" s="218" t="str">
        <f>G$68</f>
        <v>-</v>
      </c>
      <c r="E294" s="46">
        <f t="shared" si="117"/>
        <v>13</v>
      </c>
      <c r="F294" s="10" t="str">
        <f t="shared" si="110"/>
        <v>ooi</v>
      </c>
      <c r="G294" s="42">
        <f t="shared" si="111"/>
        <v>0</v>
      </c>
      <c r="H294" s="43">
        <f>IF(AND($E$4=G294,$H$4=F294,$P$57&lt;=SUM(C294:E294),SUM(C294:E294)&lt;=$P$58),1+MAX(H$84:H293),0)</f>
        <v>0</v>
      </c>
      <c r="I294" s="43">
        <f t="shared" si="112"/>
        <v>0</v>
      </c>
      <c r="J294" s="219" t="str">
        <f t="shared" si="121"/>
        <v>-</v>
      </c>
      <c r="K294" s="218" t="str">
        <f>N$68</f>
        <v>-</v>
      </c>
      <c r="L294" s="46">
        <f t="shared" si="118"/>
        <v>13</v>
      </c>
      <c r="M294" s="10" t="str">
        <f t="shared" si="114"/>
        <v>ooi</v>
      </c>
      <c r="N294" s="42">
        <f t="shared" si="115"/>
        <v>0</v>
      </c>
      <c r="O294" s="43">
        <f>IF(AND($E$4=N294,$H$4=M294,$P$57&lt;=SUM(J294:L294),SUM(J294:L294)&lt;=$P$58),1+MAX(O$84:O293),0)</f>
        <v>0</v>
      </c>
      <c r="P294" s="43">
        <f t="shared" si="116"/>
        <v>0</v>
      </c>
      <c r="R294" s="10">
        <v>209</v>
      </c>
      <c r="S294" s="178" t="s">
        <v>309</v>
      </c>
      <c r="T294" s="8">
        <v>120</v>
      </c>
      <c r="U294" s="8">
        <v>137</v>
      </c>
      <c r="V294" s="8">
        <v>89</v>
      </c>
      <c r="W294" s="172">
        <f t="shared" si="119"/>
        <v>1108</v>
      </c>
      <c r="X294" s="13">
        <v>209</v>
      </c>
      <c r="AH294" s="180" t="s">
        <v>276</v>
      </c>
      <c r="AI294" s="172">
        <v>468</v>
      </c>
    </row>
    <row r="295" spans="3:35" x14ac:dyDescent="0.15">
      <c r="C295" s="217" t="str">
        <f t="shared" si="120"/>
        <v>-</v>
      </c>
      <c r="D295" s="218" t="str">
        <f>G$69</f>
        <v>-</v>
      </c>
      <c r="E295" s="46">
        <f t="shared" si="117"/>
        <v>13</v>
      </c>
      <c r="F295" s="10" t="str">
        <f t="shared" si="110"/>
        <v>ooi</v>
      </c>
      <c r="G295" s="42">
        <f t="shared" si="111"/>
        <v>0</v>
      </c>
      <c r="H295" s="43">
        <f>IF(AND($E$4=G295,$H$4=F295,$P$57&lt;=SUM(C295:E295),SUM(C295:E295)&lt;=$P$58),1+MAX(H$84:H294),0)</f>
        <v>0</v>
      </c>
      <c r="I295" s="43">
        <f t="shared" si="112"/>
        <v>0</v>
      </c>
      <c r="J295" s="219" t="str">
        <f t="shared" si="121"/>
        <v>-</v>
      </c>
      <c r="K295" s="218" t="str">
        <f>N$69</f>
        <v>-</v>
      </c>
      <c r="L295" s="46">
        <f t="shared" si="118"/>
        <v>13</v>
      </c>
      <c r="M295" s="10" t="str">
        <f t="shared" si="114"/>
        <v>ooi</v>
      </c>
      <c r="N295" s="42">
        <f t="shared" si="115"/>
        <v>0</v>
      </c>
      <c r="O295" s="43">
        <f>IF(AND($E$4=N295,$H$4=M295,$P$57&lt;=SUM(J295:L295),SUM(J295:L295)&lt;=$P$58),1+MAX(O$84:O294),0)</f>
        <v>0</v>
      </c>
      <c r="P295" s="43">
        <f t="shared" si="116"/>
        <v>0</v>
      </c>
      <c r="R295" s="10">
        <v>210</v>
      </c>
      <c r="S295" s="178" t="s">
        <v>310</v>
      </c>
      <c r="T295" s="8">
        <v>180</v>
      </c>
      <c r="U295" s="8">
        <v>212</v>
      </c>
      <c r="V295" s="8">
        <v>137</v>
      </c>
      <c r="W295" s="172">
        <f t="shared" si="119"/>
        <v>2406</v>
      </c>
      <c r="X295" s="13">
        <v>210</v>
      </c>
      <c r="AH295" s="178" t="s">
        <v>277</v>
      </c>
      <c r="AI295" s="172">
        <v>177</v>
      </c>
    </row>
    <row r="296" spans="3:35" x14ac:dyDescent="0.15">
      <c r="C296" s="217" t="str">
        <f t="shared" si="120"/>
        <v>-</v>
      </c>
      <c r="D296" s="218" t="str">
        <f>G$70</f>
        <v>-</v>
      </c>
      <c r="E296" s="46">
        <f t="shared" si="117"/>
        <v>13</v>
      </c>
      <c r="F296" s="10" t="str">
        <f t="shared" si="110"/>
        <v>ooi</v>
      </c>
      <c r="G296" s="42">
        <f t="shared" si="111"/>
        <v>0</v>
      </c>
      <c r="H296" s="43">
        <f>IF(AND($E$4=G296,$H$4=F296,$P$57&lt;=SUM(C296:E296),SUM(C296:E296)&lt;=$P$58),1+MAX(H$84:H295),0)</f>
        <v>0</v>
      </c>
      <c r="I296" s="43">
        <f t="shared" si="112"/>
        <v>0</v>
      </c>
      <c r="J296" s="219" t="str">
        <f t="shared" si="121"/>
        <v>-</v>
      </c>
      <c r="K296" s="218" t="str">
        <f>N$70</f>
        <v>-</v>
      </c>
      <c r="L296" s="46">
        <f t="shared" si="118"/>
        <v>13</v>
      </c>
      <c r="M296" s="10" t="str">
        <f t="shared" si="114"/>
        <v>ooi</v>
      </c>
      <c r="N296" s="42">
        <f t="shared" si="115"/>
        <v>0</v>
      </c>
      <c r="O296" s="43">
        <f>IF(AND($E$4=N296,$H$4=M296,$P$57&lt;=SUM(J296:L296),SUM(J296:L296)&lt;=$P$58),1+MAX(O$84:O295),0)</f>
        <v>0</v>
      </c>
      <c r="P296" s="43">
        <f t="shared" si="116"/>
        <v>0</v>
      </c>
      <c r="R296" s="10">
        <v>211</v>
      </c>
      <c r="S296" s="178" t="s">
        <v>311</v>
      </c>
      <c r="T296" s="8">
        <v>130</v>
      </c>
      <c r="U296" s="8">
        <v>184</v>
      </c>
      <c r="V296" s="8">
        <v>148</v>
      </c>
      <c r="W296" s="172">
        <f t="shared" si="119"/>
        <v>1883</v>
      </c>
      <c r="X296" s="13">
        <v>211</v>
      </c>
      <c r="AH296" s="178" t="s">
        <v>278</v>
      </c>
      <c r="AI296" s="172">
        <v>178</v>
      </c>
    </row>
    <row r="297" spans="3:35" x14ac:dyDescent="0.15">
      <c r="C297" s="217" t="str">
        <f t="shared" si="120"/>
        <v>-</v>
      </c>
      <c r="D297" s="218" t="str">
        <f>G$71</f>
        <v>-</v>
      </c>
      <c r="E297" s="46">
        <f t="shared" si="117"/>
        <v>13</v>
      </c>
      <c r="F297" s="10" t="str">
        <f t="shared" si="110"/>
        <v>ooi</v>
      </c>
      <c r="G297" s="42">
        <f t="shared" si="111"/>
        <v>0</v>
      </c>
      <c r="H297" s="43">
        <f>IF(AND($E$4=G297,$H$4=F297,$P$57&lt;=SUM(C297:E297),SUM(C297:E297)&lt;=$P$58),1+MAX(H$84:H296),0)</f>
        <v>0</v>
      </c>
      <c r="I297" s="43">
        <f t="shared" si="112"/>
        <v>0</v>
      </c>
      <c r="J297" s="219" t="str">
        <f t="shared" si="121"/>
        <v>-</v>
      </c>
      <c r="K297" s="218" t="str">
        <f>N$71</f>
        <v>-</v>
      </c>
      <c r="L297" s="46">
        <f t="shared" si="118"/>
        <v>13</v>
      </c>
      <c r="M297" s="10" t="str">
        <f t="shared" si="114"/>
        <v>ooi</v>
      </c>
      <c r="N297" s="42">
        <f t="shared" si="115"/>
        <v>0</v>
      </c>
      <c r="O297" s="43">
        <f>IF(AND($E$4=N297,$H$4=M297,$P$57&lt;=SUM(J297:L297),SUM(J297:L297)&lt;=$P$58),1+MAX(O$84:O296),0)</f>
        <v>0</v>
      </c>
      <c r="P297" s="43">
        <f t="shared" si="116"/>
        <v>0</v>
      </c>
      <c r="R297" s="10">
        <v>212</v>
      </c>
      <c r="S297" s="178" t="s">
        <v>215</v>
      </c>
      <c r="T297" s="8">
        <v>140</v>
      </c>
      <c r="U297" s="8">
        <v>236</v>
      </c>
      <c r="V297" s="8">
        <v>191</v>
      </c>
      <c r="W297" s="172">
        <f t="shared" si="119"/>
        <v>2761</v>
      </c>
      <c r="X297" s="13">
        <v>212</v>
      </c>
      <c r="AH297" s="178" t="s">
        <v>279</v>
      </c>
      <c r="AI297" s="172">
        <v>179</v>
      </c>
    </row>
    <row r="298" spans="3:35" x14ac:dyDescent="0.15">
      <c r="C298" s="217" t="str">
        <f t="shared" si="120"/>
        <v>-</v>
      </c>
      <c r="D298" s="218" t="str">
        <f>G$72</f>
        <v>-</v>
      </c>
      <c r="E298" s="46">
        <f t="shared" si="117"/>
        <v>13</v>
      </c>
      <c r="F298" s="10" t="str">
        <f t="shared" si="110"/>
        <v>ooi</v>
      </c>
      <c r="G298" s="42">
        <f t="shared" si="111"/>
        <v>0</v>
      </c>
      <c r="H298" s="43">
        <f>IF(AND($E$4=G298,$H$4=F298,$P$57&lt;=SUM(C298:E298),SUM(C298:E298)&lt;=$P$58),1+MAX(H$84:H297),0)</f>
        <v>0</v>
      </c>
      <c r="I298" s="43">
        <f t="shared" si="112"/>
        <v>0</v>
      </c>
      <c r="J298" s="219" t="str">
        <f t="shared" si="121"/>
        <v>-</v>
      </c>
      <c r="K298" s="218" t="str">
        <f>N$72</f>
        <v>-</v>
      </c>
      <c r="L298" s="46">
        <f t="shared" si="118"/>
        <v>13</v>
      </c>
      <c r="M298" s="10" t="str">
        <f t="shared" si="114"/>
        <v>ooi</v>
      </c>
      <c r="N298" s="42">
        <f t="shared" si="115"/>
        <v>0</v>
      </c>
      <c r="O298" s="43">
        <f>IF(AND($E$4=N298,$H$4=M298,$P$57&lt;=SUM(J298:L298),SUM(J298:L298)&lt;=$P$58),1+MAX(O$84:O297),0)</f>
        <v>0</v>
      </c>
      <c r="P298" s="43">
        <f t="shared" si="116"/>
        <v>0</v>
      </c>
      <c r="R298" s="10">
        <v>213</v>
      </c>
      <c r="S298" s="178" t="s">
        <v>312</v>
      </c>
      <c r="T298" s="8">
        <v>40</v>
      </c>
      <c r="U298" s="8">
        <v>17</v>
      </c>
      <c r="V298" s="8">
        <v>396</v>
      </c>
      <c r="W298" s="172">
        <f t="shared" si="119"/>
        <v>296</v>
      </c>
      <c r="X298" s="13">
        <v>213</v>
      </c>
      <c r="AH298" s="178" t="s">
        <v>280</v>
      </c>
      <c r="AI298" s="172">
        <v>180</v>
      </c>
    </row>
    <row r="299" spans="3:35" x14ac:dyDescent="0.15">
      <c r="C299" s="217" t="str">
        <f t="shared" si="120"/>
        <v>-</v>
      </c>
      <c r="D299" s="218" t="str">
        <f>G$73</f>
        <v>-</v>
      </c>
      <c r="E299" s="46">
        <f t="shared" si="117"/>
        <v>13</v>
      </c>
      <c r="F299" s="10" t="str">
        <f t="shared" si="110"/>
        <v>ooi</v>
      </c>
      <c r="G299" s="42">
        <f t="shared" si="111"/>
        <v>0</v>
      </c>
      <c r="H299" s="43">
        <f>IF(AND($E$4=G299,$H$4=F299,$P$57&lt;=SUM(C299:E299),SUM(C299:E299)&lt;=$P$58),1+MAX(H$84:H298),0)</f>
        <v>0</v>
      </c>
      <c r="I299" s="43">
        <f t="shared" si="112"/>
        <v>0</v>
      </c>
      <c r="J299" s="219" t="str">
        <f t="shared" si="121"/>
        <v>-</v>
      </c>
      <c r="K299" s="218" t="str">
        <f>N$73</f>
        <v>-</v>
      </c>
      <c r="L299" s="46">
        <f t="shared" si="118"/>
        <v>13</v>
      </c>
      <c r="M299" s="10" t="str">
        <f t="shared" si="114"/>
        <v>ooi</v>
      </c>
      <c r="N299" s="42">
        <f t="shared" si="115"/>
        <v>0</v>
      </c>
      <c r="O299" s="43">
        <f>IF(AND($E$4=N299,$H$4=M299,$P$57&lt;=SUM(J299:L299),SUM(J299:L299)&lt;=$P$58),1+MAX(O$84:O298),0)</f>
        <v>0</v>
      </c>
      <c r="P299" s="43">
        <f t="shared" si="116"/>
        <v>0</v>
      </c>
      <c r="R299" s="10">
        <v>214</v>
      </c>
      <c r="S299" s="178" t="s">
        <v>313</v>
      </c>
      <c r="T299" s="8">
        <v>160</v>
      </c>
      <c r="U299" s="8">
        <v>234</v>
      </c>
      <c r="V299" s="8">
        <v>189</v>
      </c>
      <c r="W299" s="172">
        <f t="shared" si="119"/>
        <v>2896</v>
      </c>
      <c r="X299" s="13">
        <v>214</v>
      </c>
      <c r="AH299" s="178" t="s">
        <v>281</v>
      </c>
      <c r="AI299" s="172">
        <v>181</v>
      </c>
    </row>
    <row r="300" spans="3:35" x14ac:dyDescent="0.15">
      <c r="C300" s="217" t="str">
        <f t="shared" si="120"/>
        <v>-</v>
      </c>
      <c r="D300" s="218" t="str">
        <f>G$74</f>
        <v>-</v>
      </c>
      <c r="E300" s="46">
        <f t="shared" si="117"/>
        <v>13</v>
      </c>
      <c r="F300" s="10" t="str">
        <f t="shared" si="110"/>
        <v>ooi</v>
      </c>
      <c r="G300" s="42">
        <f t="shared" si="111"/>
        <v>0</v>
      </c>
      <c r="H300" s="43">
        <f>IF(AND($E$4=G300,$H$4=F300,$P$57&lt;=SUM(C300:E300),SUM(C300:E300)&lt;=$P$58),1+MAX(H$84:H299),0)</f>
        <v>0</v>
      </c>
      <c r="I300" s="43">
        <f t="shared" si="112"/>
        <v>0</v>
      </c>
      <c r="J300" s="219" t="str">
        <f t="shared" si="121"/>
        <v>-</v>
      </c>
      <c r="K300" s="218" t="str">
        <f>N$74</f>
        <v>-</v>
      </c>
      <c r="L300" s="46">
        <f t="shared" si="118"/>
        <v>13</v>
      </c>
      <c r="M300" s="10" t="str">
        <f t="shared" si="114"/>
        <v>ooi</v>
      </c>
      <c r="N300" s="42">
        <f t="shared" si="115"/>
        <v>0</v>
      </c>
      <c r="O300" s="43">
        <f>IF(AND($E$4=N300,$H$4=M300,$P$57&lt;=SUM(J300:L300),SUM(J300:L300)&lt;=$P$58),1+MAX(O$84:O299),0)</f>
        <v>0</v>
      </c>
      <c r="P300" s="43">
        <f t="shared" si="116"/>
        <v>0</v>
      </c>
      <c r="R300" s="10">
        <v>215</v>
      </c>
      <c r="S300" s="178" t="s">
        <v>314</v>
      </c>
      <c r="T300" s="8">
        <v>110</v>
      </c>
      <c r="U300" s="8">
        <v>189</v>
      </c>
      <c r="V300" s="8">
        <v>157</v>
      </c>
      <c r="W300" s="172">
        <f t="shared" si="119"/>
        <v>1841</v>
      </c>
      <c r="X300" s="13">
        <v>215</v>
      </c>
      <c r="AH300" s="178" t="s">
        <v>105</v>
      </c>
      <c r="AI300" s="172">
        <v>182</v>
      </c>
    </row>
    <row r="301" spans="3:35" x14ac:dyDescent="0.15">
      <c r="C301" s="217" t="str">
        <f t="shared" si="120"/>
        <v>-</v>
      </c>
      <c r="D301" s="218" t="str">
        <f>G$75</f>
        <v>-</v>
      </c>
      <c r="E301" s="46">
        <f t="shared" si="117"/>
        <v>13</v>
      </c>
      <c r="F301" s="10" t="str">
        <f t="shared" si="110"/>
        <v>ooi</v>
      </c>
      <c r="G301" s="42">
        <f t="shared" si="111"/>
        <v>0</v>
      </c>
      <c r="H301" s="43">
        <f>IF(AND($E$4=G301,$H$4=F301,$P$57&lt;=SUM(C301:E301),SUM(C301:E301)&lt;=$P$58),1+MAX(H$84:H300),0)</f>
        <v>0</v>
      </c>
      <c r="I301" s="43">
        <f t="shared" si="112"/>
        <v>0</v>
      </c>
      <c r="J301" s="219" t="str">
        <f t="shared" si="121"/>
        <v>-</v>
      </c>
      <c r="K301" s="218" t="str">
        <f>N$75</f>
        <v>-</v>
      </c>
      <c r="L301" s="46">
        <f t="shared" si="118"/>
        <v>13</v>
      </c>
      <c r="M301" s="10" t="str">
        <f t="shared" si="114"/>
        <v>ooi</v>
      </c>
      <c r="N301" s="42">
        <f t="shared" si="115"/>
        <v>0</v>
      </c>
      <c r="O301" s="43">
        <f>IF(AND($E$4=N301,$H$4=M301,$P$57&lt;=SUM(J301:L301),SUM(J301:L301)&lt;=$P$58),1+MAX(O$84:O300),0)</f>
        <v>0</v>
      </c>
      <c r="P301" s="43">
        <f t="shared" si="116"/>
        <v>0</v>
      </c>
      <c r="R301" s="10">
        <v>216</v>
      </c>
      <c r="S301" s="178" t="s">
        <v>316</v>
      </c>
      <c r="T301" s="8">
        <v>120</v>
      </c>
      <c r="U301" s="8">
        <v>142</v>
      </c>
      <c r="V301" s="8">
        <v>93</v>
      </c>
      <c r="W301" s="172">
        <f t="shared" si="119"/>
        <v>1167</v>
      </c>
      <c r="X301" s="13">
        <v>216</v>
      </c>
      <c r="AH301" s="180" t="s">
        <v>282</v>
      </c>
      <c r="AI301" s="172">
        <v>298</v>
      </c>
    </row>
    <row r="302" spans="3:35" x14ac:dyDescent="0.15">
      <c r="C302" s="217" t="str">
        <f t="shared" si="120"/>
        <v>-</v>
      </c>
      <c r="D302" s="218" t="str">
        <f>G$76</f>
        <v>-</v>
      </c>
      <c r="E302" s="46">
        <f t="shared" si="117"/>
        <v>13</v>
      </c>
      <c r="F302" s="10" t="str">
        <f t="shared" si="110"/>
        <v>ooi</v>
      </c>
      <c r="G302" s="42">
        <f t="shared" si="111"/>
        <v>0</v>
      </c>
      <c r="H302" s="43">
        <f>IF(AND($E$4=G302,$H$4=F302,$P$57&lt;=SUM(C302:E302),SUM(C302:E302)&lt;=$P$58),1+MAX(H$84:H301),0)</f>
        <v>0</v>
      </c>
      <c r="I302" s="43">
        <f t="shared" si="112"/>
        <v>0</v>
      </c>
      <c r="J302" s="219" t="str">
        <f t="shared" si="121"/>
        <v>-</v>
      </c>
      <c r="K302" s="218" t="str">
        <f>N$76</f>
        <v>-</v>
      </c>
      <c r="L302" s="46">
        <f t="shared" si="118"/>
        <v>13</v>
      </c>
      <c r="M302" s="10" t="str">
        <f t="shared" si="114"/>
        <v>ooi</v>
      </c>
      <c r="N302" s="42">
        <f t="shared" si="115"/>
        <v>0</v>
      </c>
      <c r="O302" s="43">
        <f>IF(AND($E$4=N302,$H$4=M302,$P$57&lt;=SUM(J302:L302),SUM(J302:L302)&lt;=$P$58),1+MAX(O$84:O301),0)</f>
        <v>0</v>
      </c>
      <c r="P302" s="43">
        <f t="shared" si="116"/>
        <v>0</v>
      </c>
      <c r="R302" s="10">
        <v>217</v>
      </c>
      <c r="S302" s="178" t="s">
        <v>317</v>
      </c>
      <c r="T302" s="8">
        <v>180</v>
      </c>
      <c r="U302" s="8">
        <v>236</v>
      </c>
      <c r="V302" s="8">
        <v>144</v>
      </c>
      <c r="W302" s="172">
        <f t="shared" si="119"/>
        <v>2720</v>
      </c>
      <c r="X302" s="13">
        <v>217</v>
      </c>
      <c r="AH302" s="178" t="s">
        <v>283</v>
      </c>
      <c r="AI302" s="172">
        <v>183</v>
      </c>
    </row>
    <row r="303" spans="3:35" x14ac:dyDescent="0.15">
      <c r="C303" s="217" t="str">
        <f t="shared" si="120"/>
        <v>-</v>
      </c>
      <c r="D303" s="218" t="str">
        <f>G$77</f>
        <v>-</v>
      </c>
      <c r="E303" s="46">
        <f t="shared" si="117"/>
        <v>13</v>
      </c>
      <c r="F303" s="10" t="str">
        <f t="shared" si="110"/>
        <v>ooi</v>
      </c>
      <c r="G303" s="42">
        <f t="shared" si="111"/>
        <v>0</v>
      </c>
      <c r="H303" s="43">
        <f>IF(AND($E$4=G303,$H$4=F303,$P$57&lt;=SUM(C303:E303),SUM(C303:E303)&lt;=$P$58),1+MAX(H$84:H302),0)</f>
        <v>0</v>
      </c>
      <c r="I303" s="43">
        <f t="shared" si="112"/>
        <v>0</v>
      </c>
      <c r="J303" s="219" t="str">
        <f t="shared" si="121"/>
        <v>-</v>
      </c>
      <c r="K303" s="218" t="str">
        <f>N$77</f>
        <v>-</v>
      </c>
      <c r="L303" s="46">
        <f t="shared" si="118"/>
        <v>13</v>
      </c>
      <c r="M303" s="10" t="str">
        <f t="shared" si="114"/>
        <v>ooi</v>
      </c>
      <c r="N303" s="42">
        <f t="shared" si="115"/>
        <v>0</v>
      </c>
      <c r="O303" s="43">
        <f>IF(AND($E$4=N303,$H$4=M303,$P$57&lt;=SUM(J303:L303),SUM(J303:L303)&lt;=$P$58),1+MAX(O$84:O302),0)</f>
        <v>0</v>
      </c>
      <c r="P303" s="43">
        <f t="shared" si="116"/>
        <v>0</v>
      </c>
      <c r="R303" s="10">
        <v>218</v>
      </c>
      <c r="S303" s="178" t="s">
        <v>318</v>
      </c>
      <c r="T303" s="8">
        <v>80</v>
      </c>
      <c r="U303" s="8">
        <v>118</v>
      </c>
      <c r="V303" s="8">
        <v>71</v>
      </c>
      <c r="W303" s="172">
        <f t="shared" si="119"/>
        <v>740</v>
      </c>
      <c r="X303" s="13">
        <v>218</v>
      </c>
      <c r="AH303" s="178" t="s">
        <v>284</v>
      </c>
      <c r="AI303" s="172">
        <v>184</v>
      </c>
    </row>
    <row r="304" spans="3:35" x14ac:dyDescent="0.15">
      <c r="C304" s="217" t="str">
        <f t="shared" si="120"/>
        <v>-</v>
      </c>
      <c r="D304" s="218" t="str">
        <f>G$78</f>
        <v>-</v>
      </c>
      <c r="E304" s="46">
        <f t="shared" si="117"/>
        <v>13</v>
      </c>
      <c r="F304" s="10" t="str">
        <f t="shared" si="110"/>
        <v>ooi</v>
      </c>
      <c r="G304" s="42">
        <f t="shared" si="111"/>
        <v>0</v>
      </c>
      <c r="H304" s="43">
        <f>IF(AND($E$4=G304,$H$4=F304,$P$57&lt;=SUM(C304:E304),SUM(C304:E304)&lt;=$P$58),1+MAX(H$84:H303),0)</f>
        <v>0</v>
      </c>
      <c r="I304" s="43">
        <f t="shared" si="112"/>
        <v>0</v>
      </c>
      <c r="J304" s="219" t="str">
        <f t="shared" si="121"/>
        <v>-</v>
      </c>
      <c r="K304" s="218" t="str">
        <f>N$78</f>
        <v>-</v>
      </c>
      <c r="L304" s="46">
        <f t="shared" si="118"/>
        <v>13</v>
      </c>
      <c r="M304" s="10" t="str">
        <f t="shared" si="114"/>
        <v>ooi</v>
      </c>
      <c r="N304" s="42">
        <f t="shared" si="115"/>
        <v>0</v>
      </c>
      <c r="O304" s="43">
        <f>IF(AND($E$4=N304,$H$4=M304,$P$57&lt;=SUM(J304:L304),SUM(J304:L304)&lt;=$P$58),1+MAX(O$84:O303),0)</f>
        <v>0</v>
      </c>
      <c r="P304" s="43">
        <f t="shared" si="116"/>
        <v>0</v>
      </c>
      <c r="R304" s="10">
        <v>219</v>
      </c>
      <c r="S304" s="178" t="s">
        <v>319</v>
      </c>
      <c r="T304" s="8">
        <v>100</v>
      </c>
      <c r="U304" s="8">
        <v>139</v>
      </c>
      <c r="V304" s="8">
        <v>209</v>
      </c>
      <c r="W304" s="172">
        <f t="shared" si="119"/>
        <v>1521</v>
      </c>
      <c r="X304" s="13">
        <v>219</v>
      </c>
      <c r="AH304" s="180" t="s">
        <v>285</v>
      </c>
      <c r="AI304" s="172">
        <v>438</v>
      </c>
    </row>
    <row r="305" spans="3:35" x14ac:dyDescent="0.15">
      <c r="C305" s="217" t="str">
        <f t="shared" si="120"/>
        <v>-</v>
      </c>
      <c r="D305" s="218" t="str">
        <f>G$79</f>
        <v>-</v>
      </c>
      <c r="E305" s="46">
        <f t="shared" si="117"/>
        <v>13</v>
      </c>
      <c r="F305" s="10" t="str">
        <f t="shared" si="110"/>
        <v>ooi</v>
      </c>
      <c r="G305" s="42">
        <f t="shared" si="111"/>
        <v>0</v>
      </c>
      <c r="H305" s="43">
        <f>IF(AND($E$4=G305,$H$4=F305,$P$57&lt;=SUM(C305:E305),SUM(C305:E305)&lt;=$P$58),1+MAX(H$84:H304),0)</f>
        <v>0</v>
      </c>
      <c r="I305" s="43">
        <f t="shared" si="112"/>
        <v>0</v>
      </c>
      <c r="J305" s="219" t="str">
        <f t="shared" si="121"/>
        <v>-</v>
      </c>
      <c r="K305" s="218" t="str">
        <f>N$79</f>
        <v>-</v>
      </c>
      <c r="L305" s="46">
        <f t="shared" si="118"/>
        <v>13</v>
      </c>
      <c r="M305" s="10" t="str">
        <f t="shared" si="114"/>
        <v>ooi</v>
      </c>
      <c r="N305" s="42">
        <f t="shared" si="115"/>
        <v>0</v>
      </c>
      <c r="O305" s="43">
        <f>IF(AND($E$4=N305,$H$4=M305,$P$57&lt;=SUM(J305:L305),SUM(J305:L305)&lt;=$P$58),1+MAX(O$84:O304),0)</f>
        <v>0</v>
      </c>
      <c r="P305" s="43">
        <f t="shared" si="116"/>
        <v>0</v>
      </c>
      <c r="R305" s="10">
        <v>220</v>
      </c>
      <c r="S305" s="178" t="s">
        <v>320</v>
      </c>
      <c r="T305" s="8">
        <v>100</v>
      </c>
      <c r="U305" s="8">
        <v>90</v>
      </c>
      <c r="V305" s="8">
        <v>74</v>
      </c>
      <c r="W305" s="172">
        <f t="shared" si="119"/>
        <v>653</v>
      </c>
      <c r="X305" s="13">
        <v>220</v>
      </c>
      <c r="AH305" s="178" t="s">
        <v>286</v>
      </c>
      <c r="AI305" s="172">
        <v>185</v>
      </c>
    </row>
    <row r="306" spans="3:35" x14ac:dyDescent="0.15">
      <c r="C306" s="217" t="str">
        <f t="shared" si="120"/>
        <v>-</v>
      </c>
      <c r="D306" s="218" t="str">
        <f>G$80</f>
        <v>-</v>
      </c>
      <c r="E306" s="46">
        <f t="shared" si="117"/>
        <v>13</v>
      </c>
      <c r="F306" s="10" t="str">
        <f t="shared" si="110"/>
        <v>ooi</v>
      </c>
      <c r="G306" s="42">
        <f t="shared" si="111"/>
        <v>0</v>
      </c>
      <c r="H306" s="43">
        <f>IF(AND($E$4=G306,$H$4=F306,$P$57&lt;=SUM(C306:E306),SUM(C306:E306)&lt;=$P$58),1+MAX(H$84:H305),0)</f>
        <v>0</v>
      </c>
      <c r="I306" s="43">
        <f t="shared" si="112"/>
        <v>0</v>
      </c>
      <c r="J306" s="219" t="str">
        <f t="shared" si="121"/>
        <v>-</v>
      </c>
      <c r="K306" s="218" t="str">
        <f>N$80</f>
        <v>-</v>
      </c>
      <c r="L306" s="46">
        <f t="shared" si="118"/>
        <v>13</v>
      </c>
      <c r="M306" s="10" t="str">
        <f t="shared" si="114"/>
        <v>ooi</v>
      </c>
      <c r="N306" s="42">
        <f t="shared" si="115"/>
        <v>0</v>
      </c>
      <c r="O306" s="43">
        <f>IF(AND($E$4=N306,$H$4=M306,$P$57&lt;=SUM(J306:L306),SUM(J306:L306)&lt;=$P$58),1+MAX(O$84:O305),0)</f>
        <v>0</v>
      </c>
      <c r="P306" s="43">
        <f t="shared" si="116"/>
        <v>0</v>
      </c>
      <c r="R306" s="10">
        <v>221</v>
      </c>
      <c r="S306" s="178" t="s">
        <v>321</v>
      </c>
      <c r="T306" s="8">
        <v>200</v>
      </c>
      <c r="U306" s="8">
        <v>181</v>
      </c>
      <c r="V306" s="8">
        <v>147</v>
      </c>
      <c r="W306" s="172">
        <f t="shared" si="119"/>
        <v>2252</v>
      </c>
      <c r="X306" s="13">
        <v>221</v>
      </c>
      <c r="AH306" s="178" t="s">
        <v>122</v>
      </c>
      <c r="AI306" s="172">
        <v>186</v>
      </c>
    </row>
    <row r="307" spans="3:35" x14ac:dyDescent="0.15">
      <c r="C307" s="217" t="str">
        <f t="shared" si="120"/>
        <v>-</v>
      </c>
      <c r="D307" s="218" t="str">
        <f>G$81</f>
        <v>-</v>
      </c>
      <c r="E307" s="46">
        <f t="shared" si="117"/>
        <v>13</v>
      </c>
      <c r="F307" s="10" t="str">
        <f t="shared" si="110"/>
        <v>ooi</v>
      </c>
      <c r="G307" s="42">
        <f t="shared" si="111"/>
        <v>0</v>
      </c>
      <c r="H307" s="43">
        <f>IF(AND($E$4=G307,$H$4=F307,$P$57&lt;=SUM(C307:E307),SUM(C307:E307)&lt;=$P$58),1+MAX(H$84:H306),0)</f>
        <v>0</v>
      </c>
      <c r="I307" s="43">
        <f t="shared" si="112"/>
        <v>0</v>
      </c>
      <c r="J307" s="219" t="str">
        <f t="shared" si="121"/>
        <v>-</v>
      </c>
      <c r="K307" s="218" t="str">
        <f>N$81</f>
        <v>-</v>
      </c>
      <c r="L307" s="46">
        <f t="shared" si="118"/>
        <v>13</v>
      </c>
      <c r="M307" s="10" t="str">
        <f t="shared" si="114"/>
        <v>ooi</v>
      </c>
      <c r="N307" s="42">
        <f t="shared" si="115"/>
        <v>0</v>
      </c>
      <c r="O307" s="43">
        <f>IF(AND($E$4=N307,$H$4=M307,$P$57&lt;=SUM(J307:L307),SUM(J307:L307)&lt;=$P$58),1+MAX(O$84:O306),0)</f>
        <v>0</v>
      </c>
      <c r="P307" s="43">
        <f t="shared" si="116"/>
        <v>0</v>
      </c>
      <c r="R307" s="10">
        <v>222</v>
      </c>
      <c r="S307" s="178" t="s">
        <v>323</v>
      </c>
      <c r="T307" s="8">
        <v>110</v>
      </c>
      <c r="U307" s="8">
        <v>118</v>
      </c>
      <c r="V307" s="8">
        <v>156</v>
      </c>
      <c r="W307" s="172">
        <f t="shared" si="119"/>
        <v>1197</v>
      </c>
      <c r="X307" s="13">
        <v>222</v>
      </c>
      <c r="AH307" s="178" t="s">
        <v>287</v>
      </c>
      <c r="AI307" s="172">
        <v>187</v>
      </c>
    </row>
    <row r="308" spans="3:35" x14ac:dyDescent="0.15">
      <c r="C308" s="217" t="str">
        <f t="shared" ref="C308:C323" si="122">F$80</f>
        <v>-</v>
      </c>
      <c r="D308" s="218">
        <f>G$66</f>
        <v>13</v>
      </c>
      <c r="E308" s="46">
        <f t="shared" si="117"/>
        <v>13</v>
      </c>
      <c r="F308" s="10" t="str">
        <f t="shared" si="110"/>
        <v>oii</v>
      </c>
      <c r="G308" s="42">
        <f t="shared" si="111"/>
        <v>0</v>
      </c>
      <c r="H308" s="43">
        <f>IF(AND($E$4=G308,$H$4=F308,$P$57&lt;=SUM(C308:E308),SUM(C308:E308)&lt;=$P$58),1+MAX(H$84:H307),0)</f>
        <v>0</v>
      </c>
      <c r="I308" s="43">
        <f t="shared" si="112"/>
        <v>0</v>
      </c>
      <c r="J308" s="219" t="str">
        <f t="shared" ref="J308:J323" si="123">M$80</f>
        <v>-</v>
      </c>
      <c r="K308" s="218">
        <f>N$66</f>
        <v>13</v>
      </c>
      <c r="L308" s="46">
        <f t="shared" si="118"/>
        <v>13</v>
      </c>
      <c r="M308" s="10" t="str">
        <f t="shared" si="114"/>
        <v>oii</v>
      </c>
      <c r="N308" s="42">
        <f t="shared" si="115"/>
        <v>0</v>
      </c>
      <c r="O308" s="43">
        <f>IF(AND($E$4=N308,$H$4=M308,$P$57&lt;=SUM(J308:L308),SUM(J308:L308)&lt;=$P$58),1+MAX(O$84:O307),0)</f>
        <v>0</v>
      </c>
      <c r="P308" s="43">
        <f t="shared" si="116"/>
        <v>0</v>
      </c>
      <c r="R308" s="10">
        <v>223</v>
      </c>
      <c r="S308" s="178" t="s">
        <v>324</v>
      </c>
      <c r="T308" s="8">
        <v>70</v>
      </c>
      <c r="U308" s="8">
        <v>127</v>
      </c>
      <c r="V308" s="8">
        <v>69</v>
      </c>
      <c r="W308" s="172">
        <f t="shared" si="119"/>
        <v>738</v>
      </c>
      <c r="X308" s="13">
        <v>223</v>
      </c>
      <c r="AH308" s="178" t="s">
        <v>288</v>
      </c>
      <c r="AI308" s="172">
        <v>188</v>
      </c>
    </row>
    <row r="309" spans="3:35" x14ac:dyDescent="0.15">
      <c r="C309" s="217" t="str">
        <f t="shared" si="122"/>
        <v>-</v>
      </c>
      <c r="D309" s="218">
        <f>G$67</f>
        <v>14</v>
      </c>
      <c r="E309" s="46">
        <f t="shared" si="117"/>
        <v>13</v>
      </c>
      <c r="F309" s="10" t="str">
        <f t="shared" si="110"/>
        <v>oio</v>
      </c>
      <c r="G309" s="42">
        <f t="shared" si="111"/>
        <v>0</v>
      </c>
      <c r="H309" s="43">
        <f>IF(AND($E$4=G309,$H$4=F309,$P$57&lt;=SUM(C309:E309),SUM(C309:E309)&lt;=$P$58),1+MAX(H$84:H308),0)</f>
        <v>0</v>
      </c>
      <c r="I309" s="43">
        <f t="shared" si="112"/>
        <v>0</v>
      </c>
      <c r="J309" s="219" t="str">
        <f t="shared" si="123"/>
        <v>-</v>
      </c>
      <c r="K309" s="218" t="str">
        <f>N$67</f>
        <v>-</v>
      </c>
      <c r="L309" s="46">
        <f t="shared" si="118"/>
        <v>13</v>
      </c>
      <c r="M309" s="10" t="str">
        <f t="shared" si="114"/>
        <v>ooi</v>
      </c>
      <c r="N309" s="42">
        <f t="shared" si="115"/>
        <v>0</v>
      </c>
      <c r="O309" s="43">
        <f>IF(AND($E$4=N309,$H$4=M309,$P$57&lt;=SUM(J309:L309),SUM(J309:L309)&lt;=$P$58),1+MAX(O$84:O308),0)</f>
        <v>0</v>
      </c>
      <c r="P309" s="43">
        <f t="shared" si="116"/>
        <v>0</v>
      </c>
      <c r="R309" s="10">
        <v>224</v>
      </c>
      <c r="S309" s="178" t="s">
        <v>325</v>
      </c>
      <c r="T309" s="8">
        <v>150</v>
      </c>
      <c r="U309" s="8">
        <v>197</v>
      </c>
      <c r="V309" s="8">
        <v>141</v>
      </c>
      <c r="W309" s="172">
        <f t="shared" si="119"/>
        <v>2094</v>
      </c>
      <c r="X309" s="13">
        <v>224</v>
      </c>
      <c r="AH309" s="178" t="s">
        <v>289</v>
      </c>
      <c r="AI309" s="172">
        <v>189</v>
      </c>
    </row>
    <row r="310" spans="3:35" x14ac:dyDescent="0.15">
      <c r="C310" s="217" t="str">
        <f t="shared" si="122"/>
        <v>-</v>
      </c>
      <c r="D310" s="218" t="str">
        <f>G$68</f>
        <v>-</v>
      </c>
      <c r="E310" s="46">
        <f t="shared" si="117"/>
        <v>13</v>
      </c>
      <c r="F310" s="10" t="str">
        <f t="shared" si="110"/>
        <v>ooi</v>
      </c>
      <c r="G310" s="42">
        <f t="shared" si="111"/>
        <v>0</v>
      </c>
      <c r="H310" s="43">
        <f>IF(AND($E$4=G310,$H$4=F310,$P$57&lt;=SUM(C310:E310),SUM(C310:E310)&lt;=$P$58),1+MAX(H$84:H309),0)</f>
        <v>0</v>
      </c>
      <c r="I310" s="43">
        <f t="shared" si="112"/>
        <v>0</v>
      </c>
      <c r="J310" s="219" t="str">
        <f t="shared" si="123"/>
        <v>-</v>
      </c>
      <c r="K310" s="218" t="str">
        <f>N$68</f>
        <v>-</v>
      </c>
      <c r="L310" s="46">
        <f t="shared" si="118"/>
        <v>13</v>
      </c>
      <c r="M310" s="10" t="str">
        <f t="shared" si="114"/>
        <v>ooi</v>
      </c>
      <c r="N310" s="42">
        <f t="shared" si="115"/>
        <v>0</v>
      </c>
      <c r="O310" s="43">
        <f>IF(AND($E$4=N310,$H$4=M310,$P$57&lt;=SUM(J310:L310),SUM(J310:L310)&lt;=$P$58),1+MAX(O$84:O309),0)</f>
        <v>0</v>
      </c>
      <c r="P310" s="43">
        <f t="shared" si="116"/>
        <v>0</v>
      </c>
      <c r="R310" s="10">
        <v>225</v>
      </c>
      <c r="S310" s="178" t="s">
        <v>326</v>
      </c>
      <c r="T310" s="8">
        <v>90</v>
      </c>
      <c r="U310" s="8">
        <v>128</v>
      </c>
      <c r="V310" s="8">
        <v>90</v>
      </c>
      <c r="W310" s="172">
        <f t="shared" si="119"/>
        <v>924</v>
      </c>
      <c r="X310" s="13">
        <v>225</v>
      </c>
      <c r="AH310" s="178" t="s">
        <v>290</v>
      </c>
      <c r="AI310" s="172">
        <v>190</v>
      </c>
    </row>
    <row r="311" spans="3:35" x14ac:dyDescent="0.15">
      <c r="C311" s="217" t="str">
        <f t="shared" si="122"/>
        <v>-</v>
      </c>
      <c r="D311" s="218" t="str">
        <f>G$69</f>
        <v>-</v>
      </c>
      <c r="E311" s="46">
        <f t="shared" si="117"/>
        <v>13</v>
      </c>
      <c r="F311" s="10" t="str">
        <f t="shared" si="110"/>
        <v>ooi</v>
      </c>
      <c r="G311" s="42">
        <f t="shared" si="111"/>
        <v>0</v>
      </c>
      <c r="H311" s="43">
        <f>IF(AND($E$4=G311,$H$4=F311,$P$57&lt;=SUM(C311:E311),SUM(C311:E311)&lt;=$P$58),1+MAX(H$84:H310),0)</f>
        <v>0</v>
      </c>
      <c r="I311" s="43">
        <f t="shared" si="112"/>
        <v>0</v>
      </c>
      <c r="J311" s="219" t="str">
        <f t="shared" si="123"/>
        <v>-</v>
      </c>
      <c r="K311" s="218" t="str">
        <f>N$69</f>
        <v>-</v>
      </c>
      <c r="L311" s="46">
        <f t="shared" si="118"/>
        <v>13</v>
      </c>
      <c r="M311" s="10" t="str">
        <f t="shared" si="114"/>
        <v>ooi</v>
      </c>
      <c r="N311" s="42">
        <f t="shared" si="115"/>
        <v>0</v>
      </c>
      <c r="O311" s="43">
        <f>IF(AND($E$4=N311,$H$4=M311,$P$57&lt;=SUM(J311:L311),SUM(J311:L311)&lt;=$P$58),1+MAX(O$84:O310),0)</f>
        <v>0</v>
      </c>
      <c r="P311" s="43">
        <f t="shared" si="116"/>
        <v>0</v>
      </c>
      <c r="R311" s="10">
        <v>226</v>
      </c>
      <c r="S311" s="178" t="s">
        <v>327</v>
      </c>
      <c r="T311" s="8">
        <v>130</v>
      </c>
      <c r="U311" s="212">
        <v>148</v>
      </c>
      <c r="V311" s="8">
        <v>260</v>
      </c>
      <c r="W311" s="172">
        <f t="shared" si="119"/>
        <v>2003</v>
      </c>
      <c r="X311" s="13">
        <v>226</v>
      </c>
      <c r="AH311" s="180" t="s">
        <v>518</v>
      </c>
      <c r="AI311" s="172">
        <v>424</v>
      </c>
    </row>
    <row r="312" spans="3:35" x14ac:dyDescent="0.15">
      <c r="C312" s="217" t="str">
        <f t="shared" si="122"/>
        <v>-</v>
      </c>
      <c r="D312" s="218" t="str">
        <f>G$70</f>
        <v>-</v>
      </c>
      <c r="E312" s="46">
        <f t="shared" si="117"/>
        <v>13</v>
      </c>
      <c r="F312" s="10" t="str">
        <f t="shared" si="110"/>
        <v>ooi</v>
      </c>
      <c r="G312" s="42">
        <f t="shared" si="111"/>
        <v>0</v>
      </c>
      <c r="H312" s="43">
        <f>IF(AND($E$4=G312,$H$4=F312,$P$57&lt;=SUM(C312:E312),SUM(C312:E312)&lt;=$P$58),1+MAX(H$84:H311),0)</f>
        <v>0</v>
      </c>
      <c r="I312" s="43">
        <f t="shared" si="112"/>
        <v>0</v>
      </c>
      <c r="J312" s="219" t="str">
        <f t="shared" si="123"/>
        <v>-</v>
      </c>
      <c r="K312" s="218" t="str">
        <f>N$70</f>
        <v>-</v>
      </c>
      <c r="L312" s="46">
        <f t="shared" si="118"/>
        <v>13</v>
      </c>
      <c r="M312" s="10" t="str">
        <f t="shared" si="114"/>
        <v>ooi</v>
      </c>
      <c r="N312" s="42">
        <f t="shared" si="115"/>
        <v>0</v>
      </c>
      <c r="O312" s="43">
        <f>IF(AND($E$4=N312,$H$4=M312,$P$57&lt;=SUM(J312:L312),SUM(J312:L312)&lt;=$P$58),1+MAX(O$84:O311),0)</f>
        <v>0</v>
      </c>
      <c r="P312" s="43">
        <f t="shared" si="116"/>
        <v>0</v>
      </c>
      <c r="R312" s="10">
        <v>227</v>
      </c>
      <c r="S312" s="178" t="s">
        <v>328</v>
      </c>
      <c r="T312" s="8">
        <v>130</v>
      </c>
      <c r="U312" s="212">
        <v>148</v>
      </c>
      <c r="V312" s="8">
        <v>260</v>
      </c>
      <c r="W312" s="172">
        <f t="shared" si="119"/>
        <v>2003</v>
      </c>
      <c r="X312" s="13">
        <v>227</v>
      </c>
      <c r="AH312" s="178" t="s">
        <v>291</v>
      </c>
      <c r="AI312" s="172">
        <v>191</v>
      </c>
    </row>
    <row r="313" spans="3:35" x14ac:dyDescent="0.15">
      <c r="C313" s="217" t="str">
        <f t="shared" si="122"/>
        <v>-</v>
      </c>
      <c r="D313" s="218" t="str">
        <f>G$71</f>
        <v>-</v>
      </c>
      <c r="E313" s="46">
        <f t="shared" si="117"/>
        <v>13</v>
      </c>
      <c r="F313" s="10" t="str">
        <f t="shared" si="110"/>
        <v>ooi</v>
      </c>
      <c r="G313" s="42">
        <f t="shared" si="111"/>
        <v>0</v>
      </c>
      <c r="H313" s="43">
        <f>IF(AND($E$4=G313,$H$4=F313,$P$57&lt;=SUM(C313:E313),SUM(C313:E313)&lt;=$P$58),1+MAX(H$84:H312),0)</f>
        <v>0</v>
      </c>
      <c r="I313" s="43">
        <f t="shared" si="112"/>
        <v>0</v>
      </c>
      <c r="J313" s="219" t="str">
        <f t="shared" si="123"/>
        <v>-</v>
      </c>
      <c r="K313" s="218" t="str">
        <f>N$71</f>
        <v>-</v>
      </c>
      <c r="L313" s="46">
        <f t="shared" si="118"/>
        <v>13</v>
      </c>
      <c r="M313" s="10" t="str">
        <f t="shared" si="114"/>
        <v>ooi</v>
      </c>
      <c r="N313" s="42">
        <f t="shared" si="115"/>
        <v>0</v>
      </c>
      <c r="O313" s="43">
        <f>IF(AND($E$4=N313,$H$4=M313,$P$57&lt;=SUM(J313:L313),SUM(J313:L313)&lt;=$P$58),1+MAX(O$84:O312),0)</f>
        <v>0</v>
      </c>
      <c r="P313" s="43">
        <f t="shared" si="116"/>
        <v>0</v>
      </c>
      <c r="R313" s="10">
        <v>228</v>
      </c>
      <c r="S313" s="178" t="s">
        <v>329</v>
      </c>
      <c r="T313" s="8">
        <v>90</v>
      </c>
      <c r="U313" s="8">
        <v>152</v>
      </c>
      <c r="V313" s="8">
        <v>93</v>
      </c>
      <c r="W313" s="172">
        <f t="shared" si="119"/>
        <v>1094</v>
      </c>
      <c r="X313" s="13">
        <v>228</v>
      </c>
      <c r="AH313" s="178" t="s">
        <v>292</v>
      </c>
      <c r="AI313" s="172">
        <v>192</v>
      </c>
    </row>
    <row r="314" spans="3:35" x14ac:dyDescent="0.15">
      <c r="C314" s="217" t="str">
        <f t="shared" si="122"/>
        <v>-</v>
      </c>
      <c r="D314" s="218" t="str">
        <f>G$72</f>
        <v>-</v>
      </c>
      <c r="E314" s="46">
        <f t="shared" si="117"/>
        <v>13</v>
      </c>
      <c r="F314" s="10" t="str">
        <f t="shared" si="110"/>
        <v>ooi</v>
      </c>
      <c r="G314" s="42">
        <f t="shared" si="111"/>
        <v>0</v>
      </c>
      <c r="H314" s="43">
        <f>IF(AND($E$4=G314,$H$4=F314,$P$57&lt;=SUM(C314:E314),SUM(C314:E314)&lt;=$P$58),1+MAX(H$84:H313),0)</f>
        <v>0</v>
      </c>
      <c r="I314" s="43">
        <f t="shared" si="112"/>
        <v>0</v>
      </c>
      <c r="J314" s="219" t="str">
        <f t="shared" si="123"/>
        <v>-</v>
      </c>
      <c r="K314" s="218" t="str">
        <f>N$72</f>
        <v>-</v>
      </c>
      <c r="L314" s="46">
        <f t="shared" si="118"/>
        <v>13</v>
      </c>
      <c r="M314" s="10" t="str">
        <f t="shared" si="114"/>
        <v>ooi</v>
      </c>
      <c r="N314" s="42">
        <f t="shared" si="115"/>
        <v>0</v>
      </c>
      <c r="O314" s="43">
        <f>IF(AND($E$4=N314,$H$4=M314,$P$57&lt;=SUM(J314:L314),SUM(J314:L314)&lt;=$P$58),1+MAX(O$84:O313),0)</f>
        <v>0</v>
      </c>
      <c r="P314" s="43">
        <f t="shared" si="116"/>
        <v>0</v>
      </c>
      <c r="R314" s="10">
        <v>229</v>
      </c>
      <c r="S314" s="178" t="s">
        <v>330</v>
      </c>
      <c r="T314" s="8">
        <v>150</v>
      </c>
      <c r="U314" s="8">
        <v>224</v>
      </c>
      <c r="V314" s="8">
        <v>159</v>
      </c>
      <c r="W314" s="172">
        <f t="shared" si="119"/>
        <v>2493</v>
      </c>
      <c r="X314" s="13">
        <v>229</v>
      </c>
      <c r="AH314" s="178" t="s">
        <v>293</v>
      </c>
      <c r="AI314" s="172">
        <v>193</v>
      </c>
    </row>
    <row r="315" spans="3:35" x14ac:dyDescent="0.15">
      <c r="C315" s="217" t="str">
        <f t="shared" si="122"/>
        <v>-</v>
      </c>
      <c r="D315" s="218" t="str">
        <f>G$73</f>
        <v>-</v>
      </c>
      <c r="E315" s="46">
        <f t="shared" si="117"/>
        <v>13</v>
      </c>
      <c r="F315" s="10" t="str">
        <f t="shared" si="110"/>
        <v>ooi</v>
      </c>
      <c r="G315" s="42">
        <f t="shared" si="111"/>
        <v>0</v>
      </c>
      <c r="H315" s="43">
        <f>IF(AND($E$4=G315,$H$4=F315,$P$57&lt;=SUM(C315:E315),SUM(C315:E315)&lt;=$P$58),1+MAX(H$84:H314),0)</f>
        <v>0</v>
      </c>
      <c r="I315" s="43">
        <f t="shared" si="112"/>
        <v>0</v>
      </c>
      <c r="J315" s="219" t="str">
        <f t="shared" si="123"/>
        <v>-</v>
      </c>
      <c r="K315" s="218" t="str">
        <f>N$73</f>
        <v>-</v>
      </c>
      <c r="L315" s="46">
        <f t="shared" si="118"/>
        <v>13</v>
      </c>
      <c r="M315" s="10" t="str">
        <f t="shared" si="114"/>
        <v>ooi</v>
      </c>
      <c r="N315" s="42">
        <f t="shared" si="115"/>
        <v>0</v>
      </c>
      <c r="O315" s="43">
        <f>IF(AND($E$4=N315,$H$4=M315,$P$57&lt;=SUM(J315:L315),SUM(J315:L315)&lt;=$P$58),1+MAX(O$84:O314),0)</f>
        <v>0</v>
      </c>
      <c r="P315" s="43">
        <f t="shared" si="116"/>
        <v>0</v>
      </c>
      <c r="R315" s="10">
        <v>230</v>
      </c>
      <c r="S315" s="178" t="s">
        <v>204</v>
      </c>
      <c r="T315" s="8">
        <v>150</v>
      </c>
      <c r="U315" s="8">
        <v>194</v>
      </c>
      <c r="V315" s="8">
        <v>194</v>
      </c>
      <c r="W315" s="172">
        <f t="shared" si="119"/>
        <v>2389</v>
      </c>
      <c r="X315" s="13">
        <v>230</v>
      </c>
      <c r="AH315" s="180" t="s">
        <v>294</v>
      </c>
      <c r="AI315" s="172">
        <v>469</v>
      </c>
    </row>
    <row r="316" spans="3:35" x14ac:dyDescent="0.15">
      <c r="C316" s="217" t="str">
        <f t="shared" si="122"/>
        <v>-</v>
      </c>
      <c r="D316" s="218" t="str">
        <f>G$74</f>
        <v>-</v>
      </c>
      <c r="E316" s="46">
        <f t="shared" si="117"/>
        <v>13</v>
      </c>
      <c r="F316" s="10" t="str">
        <f t="shared" si="110"/>
        <v>ooi</v>
      </c>
      <c r="G316" s="42">
        <f t="shared" si="111"/>
        <v>0</v>
      </c>
      <c r="H316" s="43">
        <f>IF(AND($E$4=G316,$H$4=F316,$P$57&lt;=SUM(C316:E316),SUM(C316:E316)&lt;=$P$58),1+MAX(H$84:H315),0)</f>
        <v>0</v>
      </c>
      <c r="I316" s="43">
        <f t="shared" si="112"/>
        <v>0</v>
      </c>
      <c r="J316" s="219" t="str">
        <f t="shared" si="123"/>
        <v>-</v>
      </c>
      <c r="K316" s="218" t="str">
        <f>N$74</f>
        <v>-</v>
      </c>
      <c r="L316" s="46">
        <f t="shared" si="118"/>
        <v>13</v>
      </c>
      <c r="M316" s="10" t="str">
        <f t="shared" si="114"/>
        <v>ooi</v>
      </c>
      <c r="N316" s="42">
        <f t="shared" si="115"/>
        <v>0</v>
      </c>
      <c r="O316" s="43">
        <f>IF(AND($E$4=N316,$H$4=M316,$P$57&lt;=SUM(J316:L316),SUM(J316:L316)&lt;=$P$58),1+MAX(O$84:O315),0)</f>
        <v>0</v>
      </c>
      <c r="P316" s="43">
        <f t="shared" si="116"/>
        <v>0</v>
      </c>
      <c r="R316" s="10">
        <v>231</v>
      </c>
      <c r="S316" s="178" t="s">
        <v>331</v>
      </c>
      <c r="T316" s="8">
        <v>180</v>
      </c>
      <c r="U316" s="8">
        <v>107</v>
      </c>
      <c r="V316" s="8">
        <v>107</v>
      </c>
      <c r="W316" s="172">
        <f t="shared" si="119"/>
        <v>1158</v>
      </c>
      <c r="X316" s="13">
        <v>231</v>
      </c>
      <c r="AH316" s="178" t="s">
        <v>295</v>
      </c>
      <c r="AI316" s="172">
        <v>194</v>
      </c>
    </row>
    <row r="317" spans="3:35" x14ac:dyDescent="0.15">
      <c r="C317" s="217" t="str">
        <f t="shared" si="122"/>
        <v>-</v>
      </c>
      <c r="D317" s="218" t="str">
        <f>G$75</f>
        <v>-</v>
      </c>
      <c r="E317" s="46">
        <f t="shared" si="117"/>
        <v>13</v>
      </c>
      <c r="F317" s="10" t="str">
        <f t="shared" si="110"/>
        <v>ooi</v>
      </c>
      <c r="G317" s="42">
        <f t="shared" si="111"/>
        <v>0</v>
      </c>
      <c r="H317" s="43">
        <f>IF(AND($E$4=G317,$H$4=F317,$P$57&lt;=SUM(C317:E317),SUM(C317:E317)&lt;=$P$58),1+MAX(H$84:H316),0)</f>
        <v>0</v>
      </c>
      <c r="I317" s="43">
        <f t="shared" si="112"/>
        <v>0</v>
      </c>
      <c r="J317" s="219" t="str">
        <f t="shared" si="123"/>
        <v>-</v>
      </c>
      <c r="K317" s="218" t="str">
        <f>N$75</f>
        <v>-</v>
      </c>
      <c r="L317" s="46">
        <f t="shared" si="118"/>
        <v>13</v>
      </c>
      <c r="M317" s="10" t="str">
        <f t="shared" si="114"/>
        <v>ooi</v>
      </c>
      <c r="N317" s="42">
        <f t="shared" si="115"/>
        <v>0</v>
      </c>
      <c r="O317" s="43">
        <f>IF(AND($E$4=N317,$H$4=M317,$P$57&lt;=SUM(J317:L317),SUM(J317:L317)&lt;=$P$58),1+MAX(O$84:O316),0)</f>
        <v>0</v>
      </c>
      <c r="P317" s="43">
        <f t="shared" si="116"/>
        <v>0</v>
      </c>
      <c r="R317" s="10">
        <v>232</v>
      </c>
      <c r="S317" s="178" t="s">
        <v>332</v>
      </c>
      <c r="T317" s="8">
        <v>180</v>
      </c>
      <c r="U317" s="8">
        <v>214</v>
      </c>
      <c r="V317" s="8">
        <v>214</v>
      </c>
      <c r="W317" s="172">
        <f t="shared" si="119"/>
        <v>2979</v>
      </c>
      <c r="X317" s="13">
        <v>232</v>
      </c>
      <c r="AH317" s="178" t="s">
        <v>296</v>
      </c>
      <c r="AI317" s="172">
        <v>195</v>
      </c>
    </row>
    <row r="318" spans="3:35" x14ac:dyDescent="0.15">
      <c r="C318" s="217" t="str">
        <f t="shared" si="122"/>
        <v>-</v>
      </c>
      <c r="D318" s="218" t="str">
        <f>G$76</f>
        <v>-</v>
      </c>
      <c r="E318" s="46">
        <f t="shared" si="117"/>
        <v>13</v>
      </c>
      <c r="F318" s="10" t="str">
        <f t="shared" si="110"/>
        <v>ooi</v>
      </c>
      <c r="G318" s="42">
        <f t="shared" si="111"/>
        <v>0</v>
      </c>
      <c r="H318" s="43">
        <f>IF(AND($E$4=G318,$H$4=F318,$P$57&lt;=SUM(C318:E318),SUM(C318:E318)&lt;=$P$58),1+MAX(H$84:H317),0)</f>
        <v>0</v>
      </c>
      <c r="I318" s="43">
        <f t="shared" si="112"/>
        <v>0</v>
      </c>
      <c r="J318" s="219" t="str">
        <f t="shared" si="123"/>
        <v>-</v>
      </c>
      <c r="K318" s="218" t="str">
        <f>N$76</f>
        <v>-</v>
      </c>
      <c r="L318" s="46">
        <f t="shared" si="118"/>
        <v>13</v>
      </c>
      <c r="M318" s="10" t="str">
        <f t="shared" si="114"/>
        <v>ooi</v>
      </c>
      <c r="N318" s="42">
        <f t="shared" si="115"/>
        <v>0</v>
      </c>
      <c r="O318" s="43">
        <f>IF(AND($E$4=N318,$H$4=M318,$P$57&lt;=SUM(J318:L318),SUM(J318:L318)&lt;=$P$58),1+MAX(O$84:O317),0)</f>
        <v>0</v>
      </c>
      <c r="P318" s="43">
        <f t="shared" si="116"/>
        <v>0</v>
      </c>
      <c r="R318" s="10">
        <v>233</v>
      </c>
      <c r="S318" s="178" t="s">
        <v>238</v>
      </c>
      <c r="T318" s="8">
        <v>170</v>
      </c>
      <c r="U318" s="8">
        <v>198</v>
      </c>
      <c r="V318" s="8">
        <v>183</v>
      </c>
      <c r="W318" s="172">
        <f t="shared" si="119"/>
        <v>2509</v>
      </c>
      <c r="X318" s="13">
        <v>233</v>
      </c>
      <c r="AH318" s="178" t="s">
        <v>232</v>
      </c>
      <c r="AI318" s="172">
        <v>196</v>
      </c>
    </row>
    <row r="319" spans="3:35" x14ac:dyDescent="0.15">
      <c r="C319" s="217" t="str">
        <f t="shared" si="122"/>
        <v>-</v>
      </c>
      <c r="D319" s="218" t="str">
        <f>G$77</f>
        <v>-</v>
      </c>
      <c r="E319" s="46">
        <f t="shared" si="117"/>
        <v>13</v>
      </c>
      <c r="F319" s="10" t="str">
        <f t="shared" si="110"/>
        <v>ooi</v>
      </c>
      <c r="G319" s="42">
        <f t="shared" si="111"/>
        <v>0</v>
      </c>
      <c r="H319" s="43">
        <f>IF(AND($E$4=G319,$H$4=F319,$P$57&lt;=SUM(C319:E319),SUM(C319:E319)&lt;=$P$58),1+MAX(H$84:H318),0)</f>
        <v>0</v>
      </c>
      <c r="I319" s="43">
        <f t="shared" si="112"/>
        <v>0</v>
      </c>
      <c r="J319" s="219" t="str">
        <f t="shared" si="123"/>
        <v>-</v>
      </c>
      <c r="K319" s="218" t="str">
        <f>N$77</f>
        <v>-</v>
      </c>
      <c r="L319" s="46">
        <f t="shared" si="118"/>
        <v>13</v>
      </c>
      <c r="M319" s="10" t="str">
        <f t="shared" si="114"/>
        <v>ooi</v>
      </c>
      <c r="N319" s="42">
        <f t="shared" si="115"/>
        <v>0</v>
      </c>
      <c r="O319" s="43">
        <f>IF(AND($E$4=N319,$H$4=M319,$P$57&lt;=SUM(J319:L319),SUM(J319:L319)&lt;=$P$58),1+MAX(O$84:O318),0)</f>
        <v>0</v>
      </c>
      <c r="P319" s="43">
        <f t="shared" si="116"/>
        <v>0</v>
      </c>
      <c r="R319" s="10">
        <v>234</v>
      </c>
      <c r="S319" s="178" t="s">
        <v>333</v>
      </c>
      <c r="T319" s="8">
        <v>146</v>
      </c>
      <c r="U319" s="8">
        <v>192</v>
      </c>
      <c r="V319" s="8">
        <v>132</v>
      </c>
      <c r="W319" s="172">
        <f t="shared" si="119"/>
        <v>1960</v>
      </c>
      <c r="X319" s="13">
        <v>234</v>
      </c>
      <c r="AH319" s="178" t="s">
        <v>233</v>
      </c>
      <c r="AI319" s="172">
        <v>197</v>
      </c>
    </row>
    <row r="320" spans="3:35" x14ac:dyDescent="0.15">
      <c r="C320" s="217" t="str">
        <f t="shared" si="122"/>
        <v>-</v>
      </c>
      <c r="D320" s="218" t="str">
        <f>G$78</f>
        <v>-</v>
      </c>
      <c r="E320" s="46">
        <f t="shared" si="117"/>
        <v>13</v>
      </c>
      <c r="F320" s="10" t="str">
        <f t="shared" si="110"/>
        <v>ooi</v>
      </c>
      <c r="G320" s="42">
        <f t="shared" si="111"/>
        <v>0</v>
      </c>
      <c r="H320" s="43">
        <f>IF(AND($E$4=G320,$H$4=F320,$P$57&lt;=SUM(C320:E320),SUM(C320:E320)&lt;=$P$58),1+MAX(H$84:H319),0)</f>
        <v>0</v>
      </c>
      <c r="I320" s="43">
        <f t="shared" si="112"/>
        <v>0</v>
      </c>
      <c r="J320" s="219" t="str">
        <f t="shared" si="123"/>
        <v>-</v>
      </c>
      <c r="K320" s="218" t="str">
        <f>N$78</f>
        <v>-</v>
      </c>
      <c r="L320" s="46">
        <f t="shared" si="118"/>
        <v>13</v>
      </c>
      <c r="M320" s="10" t="str">
        <f t="shared" si="114"/>
        <v>ooi</v>
      </c>
      <c r="N320" s="42">
        <f t="shared" si="115"/>
        <v>0</v>
      </c>
      <c r="O320" s="43">
        <f>IF(AND($E$4=N320,$H$4=M320,$P$57&lt;=SUM(J320:L320),SUM(J320:L320)&lt;=$P$58),1+MAX(O$84:O319),0)</f>
        <v>0</v>
      </c>
      <c r="P320" s="43">
        <f t="shared" si="116"/>
        <v>0</v>
      </c>
      <c r="R320" s="10">
        <v>235</v>
      </c>
      <c r="S320" s="178" t="s">
        <v>334</v>
      </c>
      <c r="T320" s="8">
        <v>110</v>
      </c>
      <c r="U320" s="8">
        <v>40</v>
      </c>
      <c r="V320" s="8">
        <v>88</v>
      </c>
      <c r="W320" s="172">
        <f t="shared" si="119"/>
        <v>384</v>
      </c>
      <c r="X320" s="13">
        <v>235</v>
      </c>
      <c r="AH320" s="178" t="s">
        <v>297</v>
      </c>
      <c r="AI320" s="172">
        <v>198</v>
      </c>
    </row>
    <row r="321" spans="3:35" x14ac:dyDescent="0.15">
      <c r="C321" s="217" t="str">
        <f t="shared" si="122"/>
        <v>-</v>
      </c>
      <c r="D321" s="218" t="str">
        <f>G$79</f>
        <v>-</v>
      </c>
      <c r="E321" s="46">
        <f t="shared" si="117"/>
        <v>13</v>
      </c>
      <c r="F321" s="10" t="str">
        <f t="shared" si="110"/>
        <v>ooi</v>
      </c>
      <c r="G321" s="42">
        <f t="shared" si="111"/>
        <v>0</v>
      </c>
      <c r="H321" s="43">
        <f>IF(AND($E$4=G321,$H$4=F321,$P$57&lt;=SUM(C321:E321),SUM(C321:E321)&lt;=$P$58),1+MAX(H$84:H320),0)</f>
        <v>0</v>
      </c>
      <c r="I321" s="43">
        <f t="shared" si="112"/>
        <v>0</v>
      </c>
      <c r="J321" s="219" t="str">
        <f t="shared" si="123"/>
        <v>-</v>
      </c>
      <c r="K321" s="218" t="str">
        <f>N$79</f>
        <v>-</v>
      </c>
      <c r="L321" s="46">
        <f t="shared" si="118"/>
        <v>13</v>
      </c>
      <c r="M321" s="10" t="str">
        <f t="shared" si="114"/>
        <v>ooi</v>
      </c>
      <c r="N321" s="42">
        <f t="shared" si="115"/>
        <v>0</v>
      </c>
      <c r="O321" s="43">
        <f>IF(AND($E$4=N321,$H$4=M321,$P$57&lt;=SUM(J321:L321),SUM(J321:L321)&lt;=$P$58),1+MAX(O$84:O320),0)</f>
        <v>0</v>
      </c>
      <c r="P321" s="43">
        <f t="shared" si="116"/>
        <v>0</v>
      </c>
      <c r="R321" s="10">
        <v>236</v>
      </c>
      <c r="S321" s="178" t="s">
        <v>185</v>
      </c>
      <c r="T321" s="8">
        <v>70</v>
      </c>
      <c r="U321" s="8">
        <v>64</v>
      </c>
      <c r="V321" s="8">
        <v>64</v>
      </c>
      <c r="W321" s="172">
        <f t="shared" si="119"/>
        <v>398</v>
      </c>
      <c r="X321" s="13">
        <v>236</v>
      </c>
      <c r="AH321" s="180" t="s">
        <v>298</v>
      </c>
      <c r="AI321" s="172">
        <v>430</v>
      </c>
    </row>
    <row r="322" spans="3:35" x14ac:dyDescent="0.15">
      <c r="C322" s="217" t="str">
        <f t="shared" si="122"/>
        <v>-</v>
      </c>
      <c r="D322" s="218" t="str">
        <f>G$80</f>
        <v>-</v>
      </c>
      <c r="E322" s="46">
        <f t="shared" si="117"/>
        <v>13</v>
      </c>
      <c r="F322" s="10" t="str">
        <f t="shared" si="110"/>
        <v>ooi</v>
      </c>
      <c r="G322" s="42">
        <f t="shared" si="111"/>
        <v>0</v>
      </c>
      <c r="H322" s="43">
        <f>IF(AND($E$4=G322,$H$4=F322,$P$57&lt;=SUM(C322:E322),SUM(C322:E322)&lt;=$P$58),1+MAX(H$84:H321),0)</f>
        <v>0</v>
      </c>
      <c r="I322" s="43">
        <f t="shared" si="112"/>
        <v>0</v>
      </c>
      <c r="J322" s="219" t="str">
        <f t="shared" si="123"/>
        <v>-</v>
      </c>
      <c r="K322" s="218" t="str">
        <f>N$80</f>
        <v>-</v>
      </c>
      <c r="L322" s="46">
        <f t="shared" si="118"/>
        <v>13</v>
      </c>
      <c r="M322" s="10" t="str">
        <f t="shared" si="114"/>
        <v>ooi</v>
      </c>
      <c r="N322" s="42">
        <f t="shared" si="115"/>
        <v>0</v>
      </c>
      <c r="O322" s="43">
        <f>IF(AND($E$4=N322,$H$4=M322,$P$57&lt;=SUM(J322:L322),SUM(J322:L322)&lt;=$P$58),1+MAX(O$84:O321),0)</f>
        <v>0</v>
      </c>
      <c r="P322" s="43">
        <f t="shared" si="116"/>
        <v>0</v>
      </c>
      <c r="R322" s="10">
        <v>237</v>
      </c>
      <c r="S322" s="178" t="s">
        <v>188</v>
      </c>
      <c r="T322" s="8">
        <v>100</v>
      </c>
      <c r="U322" s="8">
        <v>173</v>
      </c>
      <c r="V322" s="8">
        <v>214</v>
      </c>
      <c r="W322" s="172">
        <f t="shared" si="119"/>
        <v>1878</v>
      </c>
      <c r="X322" s="13">
        <v>237</v>
      </c>
      <c r="AH322" s="178" t="s">
        <v>150</v>
      </c>
      <c r="AI322" s="172">
        <v>199</v>
      </c>
    </row>
    <row r="323" spans="3:35" x14ac:dyDescent="0.15">
      <c r="C323" s="217" t="str">
        <f t="shared" si="122"/>
        <v>-</v>
      </c>
      <c r="D323" s="218" t="str">
        <f>G$81</f>
        <v>-</v>
      </c>
      <c r="E323" s="46">
        <f t="shared" si="117"/>
        <v>13</v>
      </c>
      <c r="F323" s="10" t="str">
        <f t="shared" si="110"/>
        <v>ooi</v>
      </c>
      <c r="G323" s="42">
        <f t="shared" si="111"/>
        <v>0</v>
      </c>
      <c r="H323" s="43">
        <f>IF(AND($E$4=G323,$H$4=F323,$P$57&lt;=SUM(C323:E323),SUM(C323:E323)&lt;=$P$58),1+MAX(H$84:H322),0)</f>
        <v>0</v>
      </c>
      <c r="I323" s="43">
        <f t="shared" si="112"/>
        <v>0</v>
      </c>
      <c r="J323" s="219" t="str">
        <f t="shared" si="123"/>
        <v>-</v>
      </c>
      <c r="K323" s="218" t="str">
        <f>N$81</f>
        <v>-</v>
      </c>
      <c r="L323" s="46">
        <f t="shared" si="118"/>
        <v>13</v>
      </c>
      <c r="M323" s="10" t="str">
        <f t="shared" si="114"/>
        <v>ooi</v>
      </c>
      <c r="N323" s="42">
        <f t="shared" si="115"/>
        <v>0</v>
      </c>
      <c r="O323" s="43">
        <f>IF(AND($E$4=N323,$H$4=M323,$P$57&lt;=SUM(J323:L323),SUM(J323:L323)&lt;=$P$58),1+MAX(O$84:O322),0)</f>
        <v>0</v>
      </c>
      <c r="P323" s="43">
        <f t="shared" si="116"/>
        <v>0</v>
      </c>
      <c r="R323" s="10">
        <v>238</v>
      </c>
      <c r="S323" s="178" t="s">
        <v>216</v>
      </c>
      <c r="T323" s="8">
        <v>90</v>
      </c>
      <c r="U323" s="8">
        <v>153</v>
      </c>
      <c r="V323" s="8">
        <v>116</v>
      </c>
      <c r="W323" s="172">
        <f t="shared" si="119"/>
        <v>1213</v>
      </c>
      <c r="X323" s="13">
        <v>238</v>
      </c>
      <c r="AH323" s="178" t="s">
        <v>299</v>
      </c>
      <c r="AI323" s="172">
        <v>200</v>
      </c>
    </row>
    <row r="324" spans="3:35" x14ac:dyDescent="0.15">
      <c r="C324" s="217" t="str">
        <f t="shared" ref="C324:C339" si="124">F$81</f>
        <v>-</v>
      </c>
      <c r="D324" s="218">
        <f>G$66</f>
        <v>13</v>
      </c>
      <c r="E324" s="46">
        <f t="shared" si="117"/>
        <v>13</v>
      </c>
      <c r="F324" s="10" t="str">
        <f t="shared" si="110"/>
        <v>oii</v>
      </c>
      <c r="G324" s="42">
        <f t="shared" si="111"/>
        <v>0</v>
      </c>
      <c r="H324" s="43">
        <f>IF(AND($E$4=G324,$H$4=F324,$P$57&lt;=SUM(C324:E324),SUM(C324:E324)&lt;=$P$58),1+MAX(H$84:H323),0)</f>
        <v>0</v>
      </c>
      <c r="I324" s="43">
        <f t="shared" si="112"/>
        <v>0</v>
      </c>
      <c r="J324" s="219" t="str">
        <f t="shared" ref="J324:J339" si="125">M$81</f>
        <v>-</v>
      </c>
      <c r="K324" s="218">
        <f>N$66</f>
        <v>13</v>
      </c>
      <c r="L324" s="46">
        <f t="shared" si="118"/>
        <v>13</v>
      </c>
      <c r="M324" s="10" t="str">
        <f t="shared" si="114"/>
        <v>oii</v>
      </c>
      <c r="N324" s="42">
        <f t="shared" si="115"/>
        <v>0</v>
      </c>
      <c r="O324" s="43">
        <f>IF(AND($E$4=N324,$H$4=M324,$P$57&lt;=SUM(J324:L324),SUM(J324:L324)&lt;=$P$58),1+MAX(O$84:O323),0)</f>
        <v>0</v>
      </c>
      <c r="P324" s="43">
        <f t="shared" si="116"/>
        <v>0</v>
      </c>
      <c r="R324" s="10">
        <v>239</v>
      </c>
      <c r="S324" s="178" t="s">
        <v>218</v>
      </c>
      <c r="T324" s="8">
        <v>90</v>
      </c>
      <c r="U324" s="8">
        <v>135</v>
      </c>
      <c r="V324" s="8">
        <v>110</v>
      </c>
      <c r="W324" s="172">
        <f t="shared" si="119"/>
        <v>1057</v>
      </c>
      <c r="X324" s="13">
        <v>239</v>
      </c>
      <c r="AH324" s="180" t="s">
        <v>300</v>
      </c>
      <c r="AI324" s="172">
        <v>429</v>
      </c>
    </row>
    <row r="325" spans="3:35" x14ac:dyDescent="0.15">
      <c r="C325" s="217" t="str">
        <f t="shared" si="124"/>
        <v>-</v>
      </c>
      <c r="D325" s="218">
        <f>G$67</f>
        <v>14</v>
      </c>
      <c r="E325" s="46">
        <f t="shared" si="117"/>
        <v>13</v>
      </c>
      <c r="F325" s="10" t="str">
        <f t="shared" si="110"/>
        <v>oio</v>
      </c>
      <c r="G325" s="42">
        <f t="shared" si="111"/>
        <v>0</v>
      </c>
      <c r="H325" s="43">
        <f>IF(AND($E$4=G325,$H$4=F325,$P$57&lt;=SUM(C325:E325),SUM(C325:E325)&lt;=$P$58),1+MAX(H$84:H324),0)</f>
        <v>0</v>
      </c>
      <c r="I325" s="43">
        <f t="shared" si="112"/>
        <v>0</v>
      </c>
      <c r="J325" s="219" t="str">
        <f t="shared" si="125"/>
        <v>-</v>
      </c>
      <c r="K325" s="218" t="str">
        <f>N$67</f>
        <v>-</v>
      </c>
      <c r="L325" s="46">
        <f t="shared" si="118"/>
        <v>13</v>
      </c>
      <c r="M325" s="10" t="str">
        <f t="shared" si="114"/>
        <v>ooi</v>
      </c>
      <c r="N325" s="42">
        <f t="shared" si="115"/>
        <v>0</v>
      </c>
      <c r="O325" s="43">
        <f>IF(AND($E$4=N325,$H$4=M325,$P$57&lt;=SUM(J325:L325),SUM(J325:L325)&lt;=$P$58),1+MAX(O$84:O324),0)</f>
        <v>0</v>
      </c>
      <c r="P325" s="43">
        <f t="shared" si="116"/>
        <v>0</v>
      </c>
      <c r="R325" s="10">
        <v>240</v>
      </c>
      <c r="S325" s="178" t="s">
        <v>221</v>
      </c>
      <c r="T325" s="8">
        <v>90</v>
      </c>
      <c r="U325" s="8">
        <v>151</v>
      </c>
      <c r="V325" s="8">
        <v>108</v>
      </c>
      <c r="W325" s="172">
        <f t="shared" si="119"/>
        <v>1161</v>
      </c>
      <c r="X325" s="13">
        <v>240</v>
      </c>
      <c r="AH325" s="178" t="s">
        <v>301</v>
      </c>
      <c r="AI325" s="172">
        <v>201</v>
      </c>
    </row>
    <row r="326" spans="3:35" x14ac:dyDescent="0.15">
      <c r="C326" s="217" t="str">
        <f t="shared" si="124"/>
        <v>-</v>
      </c>
      <c r="D326" s="218" t="str">
        <f>G$68</f>
        <v>-</v>
      </c>
      <c r="E326" s="46">
        <f t="shared" si="117"/>
        <v>13</v>
      </c>
      <c r="F326" s="10" t="str">
        <f t="shared" si="110"/>
        <v>ooi</v>
      </c>
      <c r="G326" s="42">
        <f t="shared" si="111"/>
        <v>0</v>
      </c>
      <c r="H326" s="43">
        <f>IF(AND($E$4=G326,$H$4=F326,$P$57&lt;=SUM(C326:E326),SUM(C326:E326)&lt;=$P$58),1+MAX(H$84:H325),0)</f>
        <v>0</v>
      </c>
      <c r="I326" s="43">
        <f t="shared" si="112"/>
        <v>0</v>
      </c>
      <c r="J326" s="219" t="str">
        <f t="shared" si="125"/>
        <v>-</v>
      </c>
      <c r="K326" s="218" t="str">
        <f>N$68</f>
        <v>-</v>
      </c>
      <c r="L326" s="46">
        <f t="shared" si="118"/>
        <v>13</v>
      </c>
      <c r="M326" s="10" t="str">
        <f t="shared" si="114"/>
        <v>ooi</v>
      </c>
      <c r="N326" s="42">
        <f t="shared" si="115"/>
        <v>0</v>
      </c>
      <c r="O326" s="43">
        <f>IF(AND($E$4=N326,$H$4=M326,$P$57&lt;=SUM(J326:L326),SUM(J326:L326)&lt;=$P$58),1+MAX(O$84:O325),0)</f>
        <v>0</v>
      </c>
      <c r="P326" s="43">
        <f t="shared" si="116"/>
        <v>0</v>
      </c>
      <c r="R326" s="10">
        <v>241</v>
      </c>
      <c r="S326" s="178" t="s">
        <v>335</v>
      </c>
      <c r="T326" s="8">
        <v>190</v>
      </c>
      <c r="U326" s="212">
        <v>157</v>
      </c>
      <c r="V326" s="8">
        <v>211</v>
      </c>
      <c r="W326" s="172">
        <f t="shared" si="119"/>
        <v>2279</v>
      </c>
      <c r="X326" s="13">
        <v>241</v>
      </c>
      <c r="AH326" s="180" t="s">
        <v>302</v>
      </c>
      <c r="AI326" s="172">
        <v>360</v>
      </c>
    </row>
    <row r="327" spans="3:35" x14ac:dyDescent="0.15">
      <c r="C327" s="217" t="str">
        <f t="shared" si="124"/>
        <v>-</v>
      </c>
      <c r="D327" s="218" t="str">
        <f>G$69</f>
        <v>-</v>
      </c>
      <c r="E327" s="46">
        <f t="shared" si="117"/>
        <v>13</v>
      </c>
      <c r="F327" s="10" t="str">
        <f t="shared" si="110"/>
        <v>ooi</v>
      </c>
      <c r="G327" s="42">
        <f t="shared" si="111"/>
        <v>0</v>
      </c>
      <c r="H327" s="43">
        <f>IF(AND($E$4=G327,$H$4=F327,$P$57&lt;=SUM(C327:E327),SUM(C327:E327)&lt;=$P$58),1+MAX(H$84:H326),0)</f>
        <v>0</v>
      </c>
      <c r="I327" s="43">
        <f t="shared" si="112"/>
        <v>0</v>
      </c>
      <c r="J327" s="219" t="str">
        <f t="shared" si="125"/>
        <v>-</v>
      </c>
      <c r="K327" s="218" t="str">
        <f>N$69</f>
        <v>-</v>
      </c>
      <c r="L327" s="46">
        <f t="shared" si="118"/>
        <v>13</v>
      </c>
      <c r="M327" s="10" t="str">
        <f t="shared" si="114"/>
        <v>ooi</v>
      </c>
      <c r="N327" s="42">
        <f t="shared" si="115"/>
        <v>0</v>
      </c>
      <c r="O327" s="43">
        <f>IF(AND($E$4=N327,$H$4=M327,$P$57&lt;=SUM(J327:L327),SUM(J327:L327)&lt;=$P$58),1+MAX(O$84:O326),0)</f>
        <v>0</v>
      </c>
      <c r="P327" s="43">
        <f t="shared" si="116"/>
        <v>0</v>
      </c>
      <c r="R327" s="10">
        <v>242</v>
      </c>
      <c r="S327" s="178" t="s">
        <v>103</v>
      </c>
      <c r="T327" s="8">
        <v>510</v>
      </c>
      <c r="U327" s="8">
        <v>129</v>
      </c>
      <c r="V327" s="8">
        <v>229</v>
      </c>
      <c r="W327" s="172">
        <f t="shared" si="119"/>
        <v>3173</v>
      </c>
      <c r="X327" s="13">
        <v>242</v>
      </c>
      <c r="AH327" s="178" t="s">
        <v>303</v>
      </c>
      <c r="AI327" s="172">
        <v>202</v>
      </c>
    </row>
    <row r="328" spans="3:35" x14ac:dyDescent="0.15">
      <c r="C328" s="217" t="str">
        <f t="shared" si="124"/>
        <v>-</v>
      </c>
      <c r="D328" s="218" t="str">
        <f>G$70</f>
        <v>-</v>
      </c>
      <c r="E328" s="46">
        <f t="shared" si="117"/>
        <v>13</v>
      </c>
      <c r="F328" s="10" t="str">
        <f t="shared" si="110"/>
        <v>ooi</v>
      </c>
      <c r="G328" s="42">
        <f t="shared" si="111"/>
        <v>0</v>
      </c>
      <c r="H328" s="43">
        <f>IF(AND($E$4=G328,$H$4=F328,$P$57&lt;=SUM(C328:E328),SUM(C328:E328)&lt;=$P$58),1+MAX(H$84:H327),0)</f>
        <v>0</v>
      </c>
      <c r="I328" s="43">
        <f t="shared" si="112"/>
        <v>0</v>
      </c>
      <c r="J328" s="219" t="str">
        <f t="shared" si="125"/>
        <v>-</v>
      </c>
      <c r="K328" s="218" t="str">
        <f>N$70</f>
        <v>-</v>
      </c>
      <c r="L328" s="46">
        <f t="shared" si="118"/>
        <v>13</v>
      </c>
      <c r="M328" s="10" t="str">
        <f t="shared" si="114"/>
        <v>ooi</v>
      </c>
      <c r="N328" s="42">
        <f t="shared" si="115"/>
        <v>0</v>
      </c>
      <c r="O328" s="43">
        <f>IF(AND($E$4=N328,$H$4=M328,$P$57&lt;=SUM(J328:L328),SUM(J328:L328)&lt;=$P$58),1+MAX(O$84:O327),0)</f>
        <v>0</v>
      </c>
      <c r="P328" s="43">
        <f t="shared" si="116"/>
        <v>0</v>
      </c>
      <c r="R328" s="10">
        <v>243</v>
      </c>
      <c r="S328" s="178" t="s">
        <v>336</v>
      </c>
      <c r="T328" s="8">
        <v>180</v>
      </c>
      <c r="U328" s="8">
        <v>241</v>
      </c>
      <c r="V328" s="8">
        <v>210</v>
      </c>
      <c r="W328" s="172">
        <f t="shared" si="119"/>
        <v>3301</v>
      </c>
      <c r="X328" s="13">
        <v>243</v>
      </c>
      <c r="AH328" s="178" t="s">
        <v>304</v>
      </c>
      <c r="AI328" s="172">
        <v>203</v>
      </c>
    </row>
    <row r="329" spans="3:35" x14ac:dyDescent="0.15">
      <c r="C329" s="217" t="str">
        <f t="shared" si="124"/>
        <v>-</v>
      </c>
      <c r="D329" s="218" t="str">
        <f>G$71</f>
        <v>-</v>
      </c>
      <c r="E329" s="46">
        <f t="shared" si="117"/>
        <v>13</v>
      </c>
      <c r="F329" s="10" t="str">
        <f t="shared" si="110"/>
        <v>ooi</v>
      </c>
      <c r="G329" s="42">
        <f t="shared" si="111"/>
        <v>0</v>
      </c>
      <c r="H329" s="43">
        <f>IF(AND($E$4=G329,$H$4=F329,$P$57&lt;=SUM(C329:E329),SUM(C329:E329)&lt;=$P$58),1+MAX(H$84:H328),0)</f>
        <v>0</v>
      </c>
      <c r="I329" s="43">
        <f t="shared" si="112"/>
        <v>0</v>
      </c>
      <c r="J329" s="219" t="str">
        <f t="shared" si="125"/>
        <v>-</v>
      </c>
      <c r="K329" s="218" t="str">
        <f>N$71</f>
        <v>-</v>
      </c>
      <c r="L329" s="46">
        <f t="shared" si="118"/>
        <v>13</v>
      </c>
      <c r="M329" s="10" t="str">
        <f t="shared" si="114"/>
        <v>ooi</v>
      </c>
      <c r="N329" s="42">
        <f t="shared" si="115"/>
        <v>0</v>
      </c>
      <c r="O329" s="43">
        <f>IF(AND($E$4=N329,$H$4=M329,$P$57&lt;=SUM(J329:L329),SUM(J329:L329)&lt;=$P$58),1+MAX(O$84:O328),0)</f>
        <v>0</v>
      </c>
      <c r="P329" s="43">
        <f t="shared" si="116"/>
        <v>0</v>
      </c>
      <c r="R329" s="10">
        <v>244</v>
      </c>
      <c r="S329" s="178" t="s">
        <v>337</v>
      </c>
      <c r="T329" s="8">
        <v>230</v>
      </c>
      <c r="U329" s="8">
        <v>235</v>
      </c>
      <c r="V329" s="8">
        <v>176</v>
      </c>
      <c r="W329" s="172">
        <f t="shared" si="119"/>
        <v>3329</v>
      </c>
      <c r="X329" s="13">
        <v>244</v>
      </c>
      <c r="AH329" s="178" t="s">
        <v>305</v>
      </c>
      <c r="AI329" s="172">
        <v>204</v>
      </c>
    </row>
    <row r="330" spans="3:35" x14ac:dyDescent="0.15">
      <c r="C330" s="217" t="str">
        <f t="shared" si="124"/>
        <v>-</v>
      </c>
      <c r="D330" s="218" t="str">
        <f>G$72</f>
        <v>-</v>
      </c>
      <c r="E330" s="46">
        <f t="shared" si="117"/>
        <v>13</v>
      </c>
      <c r="F330" s="10" t="str">
        <f t="shared" si="110"/>
        <v>ooi</v>
      </c>
      <c r="G330" s="42">
        <f t="shared" si="111"/>
        <v>0</v>
      </c>
      <c r="H330" s="43">
        <f>IF(AND($E$4=G330,$H$4=F330,$P$57&lt;=SUM(C330:E330),SUM(C330:E330)&lt;=$P$58),1+MAX(H$84:H329),0)</f>
        <v>0</v>
      </c>
      <c r="I330" s="43">
        <f t="shared" si="112"/>
        <v>0</v>
      </c>
      <c r="J330" s="219" t="str">
        <f t="shared" si="125"/>
        <v>-</v>
      </c>
      <c r="K330" s="218" t="str">
        <f>N$72</f>
        <v>-</v>
      </c>
      <c r="L330" s="46">
        <f t="shared" si="118"/>
        <v>13</v>
      </c>
      <c r="M330" s="10" t="str">
        <f t="shared" si="114"/>
        <v>ooi</v>
      </c>
      <c r="N330" s="42">
        <f t="shared" si="115"/>
        <v>0</v>
      </c>
      <c r="O330" s="43">
        <f>IF(AND($E$4=N330,$H$4=M330,$P$57&lt;=SUM(J330:L330),SUM(J330:L330)&lt;=$P$58),1+MAX(O$84:O329),0)</f>
        <v>0</v>
      </c>
      <c r="P330" s="43">
        <f t="shared" si="116"/>
        <v>0</v>
      </c>
      <c r="R330" s="10">
        <v>245</v>
      </c>
      <c r="S330" s="178" t="s">
        <v>338</v>
      </c>
      <c r="T330" s="8">
        <v>200</v>
      </c>
      <c r="U330" s="8">
        <v>180</v>
      </c>
      <c r="V330" s="8">
        <v>235</v>
      </c>
      <c r="W330" s="172">
        <f t="shared" si="119"/>
        <v>2783</v>
      </c>
      <c r="X330" s="13">
        <v>245</v>
      </c>
      <c r="AH330" s="178" t="s">
        <v>306</v>
      </c>
      <c r="AI330" s="172">
        <v>205</v>
      </c>
    </row>
    <row r="331" spans="3:35" x14ac:dyDescent="0.15">
      <c r="C331" s="217" t="str">
        <f t="shared" si="124"/>
        <v>-</v>
      </c>
      <c r="D331" s="218" t="str">
        <f>G$73</f>
        <v>-</v>
      </c>
      <c r="E331" s="46">
        <f t="shared" si="117"/>
        <v>13</v>
      </c>
      <c r="F331" s="10" t="str">
        <f t="shared" si="110"/>
        <v>ooi</v>
      </c>
      <c r="G331" s="42">
        <f t="shared" si="111"/>
        <v>0</v>
      </c>
      <c r="H331" s="43">
        <f>IF(AND($E$4=G331,$H$4=F331,$P$57&lt;=SUM(C331:E331),SUM(C331:E331)&lt;=$P$58),1+MAX(H$84:H330),0)</f>
        <v>0</v>
      </c>
      <c r="I331" s="43">
        <f t="shared" si="112"/>
        <v>0</v>
      </c>
      <c r="J331" s="219" t="str">
        <f t="shared" si="125"/>
        <v>-</v>
      </c>
      <c r="K331" s="218" t="str">
        <f>N$73</f>
        <v>-</v>
      </c>
      <c r="L331" s="46">
        <f t="shared" si="118"/>
        <v>13</v>
      </c>
      <c r="M331" s="10" t="str">
        <f t="shared" si="114"/>
        <v>ooi</v>
      </c>
      <c r="N331" s="42">
        <f t="shared" si="115"/>
        <v>0</v>
      </c>
      <c r="O331" s="43">
        <f>IF(AND($E$4=N331,$H$4=M331,$P$57&lt;=SUM(J331:L331),SUM(J331:L331)&lt;=$P$58),1+MAX(O$84:O330),0)</f>
        <v>0</v>
      </c>
      <c r="P331" s="43">
        <f t="shared" si="116"/>
        <v>0</v>
      </c>
      <c r="R331" s="10">
        <v>246</v>
      </c>
      <c r="S331" s="178" t="s">
        <v>339</v>
      </c>
      <c r="T331" s="8">
        <v>100</v>
      </c>
      <c r="U331" s="8">
        <v>115</v>
      </c>
      <c r="V331" s="8">
        <v>93</v>
      </c>
      <c r="W331" s="172">
        <f t="shared" si="119"/>
        <v>891</v>
      </c>
      <c r="X331" s="13">
        <v>246</v>
      </c>
      <c r="AH331" s="178" t="s">
        <v>307</v>
      </c>
      <c r="AI331" s="172">
        <v>206</v>
      </c>
    </row>
    <row r="332" spans="3:35" x14ac:dyDescent="0.15">
      <c r="C332" s="217" t="str">
        <f t="shared" si="124"/>
        <v>-</v>
      </c>
      <c r="D332" s="218" t="str">
        <f>G$74</f>
        <v>-</v>
      </c>
      <c r="E332" s="46">
        <f t="shared" si="117"/>
        <v>13</v>
      </c>
      <c r="F332" s="10" t="str">
        <f t="shared" si="110"/>
        <v>ooi</v>
      </c>
      <c r="G332" s="42">
        <f t="shared" si="111"/>
        <v>0</v>
      </c>
      <c r="H332" s="43">
        <f>IF(AND($E$4=G332,$H$4=F332,$P$57&lt;=SUM(C332:E332),SUM(C332:E332)&lt;=$P$58),1+MAX(H$84:H331),0)</f>
        <v>0</v>
      </c>
      <c r="I332" s="43">
        <f t="shared" si="112"/>
        <v>0</v>
      </c>
      <c r="J332" s="219" t="str">
        <f t="shared" si="125"/>
        <v>-</v>
      </c>
      <c r="K332" s="218" t="str">
        <f>N$74</f>
        <v>-</v>
      </c>
      <c r="L332" s="46">
        <f t="shared" si="118"/>
        <v>13</v>
      </c>
      <c r="M332" s="10" t="str">
        <f t="shared" si="114"/>
        <v>ooi</v>
      </c>
      <c r="N332" s="42">
        <f t="shared" si="115"/>
        <v>0</v>
      </c>
      <c r="O332" s="43">
        <f>IF(AND($E$4=N332,$H$4=M332,$P$57&lt;=SUM(J332:L332),SUM(J332:L332)&lt;=$P$58),1+MAX(O$84:O331),0)</f>
        <v>0</v>
      </c>
      <c r="P332" s="43">
        <f t="shared" si="116"/>
        <v>0</v>
      </c>
      <c r="R332" s="10">
        <v>247</v>
      </c>
      <c r="S332" s="178" t="s">
        <v>340</v>
      </c>
      <c r="T332" s="8">
        <v>140</v>
      </c>
      <c r="U332" s="8">
        <v>155</v>
      </c>
      <c r="V332" s="8">
        <v>133</v>
      </c>
      <c r="W332" s="172">
        <f t="shared" si="119"/>
        <v>1585</v>
      </c>
      <c r="X332" s="13">
        <v>247</v>
      </c>
      <c r="AH332" s="178" t="s">
        <v>308</v>
      </c>
      <c r="AI332" s="172">
        <v>207</v>
      </c>
    </row>
    <row r="333" spans="3:35" x14ac:dyDescent="0.15">
      <c r="C333" s="217" t="str">
        <f t="shared" si="124"/>
        <v>-</v>
      </c>
      <c r="D333" s="218" t="str">
        <f>G$75</f>
        <v>-</v>
      </c>
      <c r="E333" s="46">
        <f t="shared" si="117"/>
        <v>13</v>
      </c>
      <c r="F333" s="10" t="str">
        <f t="shared" si="110"/>
        <v>ooi</v>
      </c>
      <c r="G333" s="42">
        <f t="shared" si="111"/>
        <v>0</v>
      </c>
      <c r="H333" s="43">
        <f>IF(AND($E$4=G333,$H$4=F333,$P$57&lt;=SUM(C333:E333),SUM(C333:E333)&lt;=$P$58),1+MAX(H$84:H332),0)</f>
        <v>0</v>
      </c>
      <c r="I333" s="43">
        <f t="shared" si="112"/>
        <v>0</v>
      </c>
      <c r="J333" s="219" t="str">
        <f t="shared" si="125"/>
        <v>-</v>
      </c>
      <c r="K333" s="218" t="str">
        <f>N$75</f>
        <v>-</v>
      </c>
      <c r="L333" s="46">
        <f t="shared" si="118"/>
        <v>13</v>
      </c>
      <c r="M333" s="10" t="str">
        <f t="shared" si="114"/>
        <v>ooi</v>
      </c>
      <c r="N333" s="42">
        <f t="shared" si="115"/>
        <v>0</v>
      </c>
      <c r="O333" s="43">
        <f>IF(AND($E$4=N333,$H$4=M333,$P$57&lt;=SUM(J333:L333),SUM(J333:L333)&lt;=$P$58),1+MAX(O$84:O332),0)</f>
        <v>0</v>
      </c>
      <c r="P333" s="43">
        <f t="shared" si="116"/>
        <v>0</v>
      </c>
      <c r="R333" s="10">
        <v>248</v>
      </c>
      <c r="S333" s="178" t="s">
        <v>341</v>
      </c>
      <c r="T333" s="8">
        <v>200</v>
      </c>
      <c r="U333" s="8">
        <v>251</v>
      </c>
      <c r="V333" s="8">
        <v>212</v>
      </c>
      <c r="W333" s="172">
        <f t="shared" si="119"/>
        <v>3617</v>
      </c>
      <c r="X333" s="13">
        <v>248</v>
      </c>
      <c r="AH333" s="180" t="s">
        <v>553</v>
      </c>
      <c r="AI333" s="172">
        <v>472</v>
      </c>
    </row>
    <row r="334" spans="3:35" x14ac:dyDescent="0.15">
      <c r="C334" s="217" t="str">
        <f t="shared" si="124"/>
        <v>-</v>
      </c>
      <c r="D334" s="218" t="str">
        <f>G$76</f>
        <v>-</v>
      </c>
      <c r="E334" s="46">
        <f t="shared" si="117"/>
        <v>13</v>
      </c>
      <c r="F334" s="10" t="str">
        <f t="shared" si="110"/>
        <v>ooi</v>
      </c>
      <c r="G334" s="42">
        <f t="shared" si="111"/>
        <v>0</v>
      </c>
      <c r="H334" s="43">
        <f>IF(AND($E$4=G334,$H$4=F334,$P$57&lt;=SUM(C334:E334),SUM(C334:E334)&lt;=$P$58),1+MAX(H$84:H333),0)</f>
        <v>0</v>
      </c>
      <c r="I334" s="43">
        <f t="shared" si="112"/>
        <v>0</v>
      </c>
      <c r="J334" s="219" t="str">
        <f t="shared" si="125"/>
        <v>-</v>
      </c>
      <c r="K334" s="218" t="str">
        <f>N$76</f>
        <v>-</v>
      </c>
      <c r="L334" s="46">
        <f t="shared" si="118"/>
        <v>13</v>
      </c>
      <c r="M334" s="10" t="str">
        <f t="shared" si="114"/>
        <v>ooi</v>
      </c>
      <c r="N334" s="42">
        <f t="shared" si="115"/>
        <v>0</v>
      </c>
      <c r="O334" s="43">
        <f>IF(AND($E$4=N334,$H$4=M334,$P$57&lt;=SUM(J334:L334),SUM(J334:L334)&lt;=$P$58),1+MAX(O$84:O333),0)</f>
        <v>0</v>
      </c>
      <c r="P334" s="43">
        <f t="shared" si="116"/>
        <v>0</v>
      </c>
      <c r="R334" s="10">
        <v>249</v>
      </c>
      <c r="S334" s="178" t="s">
        <v>342</v>
      </c>
      <c r="T334" s="8">
        <v>212</v>
      </c>
      <c r="U334" s="8">
        <v>193</v>
      </c>
      <c r="V334" s="8">
        <v>323</v>
      </c>
      <c r="W334" s="172">
        <f t="shared" si="119"/>
        <v>3547</v>
      </c>
      <c r="X334" s="13">
        <v>249</v>
      </c>
      <c r="AH334" s="178" t="s">
        <v>171</v>
      </c>
      <c r="AI334" s="172">
        <v>208</v>
      </c>
    </row>
    <row r="335" spans="3:35" x14ac:dyDescent="0.15">
      <c r="C335" s="217" t="str">
        <f t="shared" si="124"/>
        <v>-</v>
      </c>
      <c r="D335" s="218" t="str">
        <f>G$77</f>
        <v>-</v>
      </c>
      <c r="E335" s="46">
        <f t="shared" si="117"/>
        <v>13</v>
      </c>
      <c r="F335" s="10" t="str">
        <f t="shared" si="110"/>
        <v>ooi</v>
      </c>
      <c r="G335" s="42">
        <f t="shared" si="111"/>
        <v>0</v>
      </c>
      <c r="H335" s="43">
        <f>IF(AND($E$4=G335,$H$4=F335,$P$57&lt;=SUM(C335:E335),SUM(C335:E335)&lt;=$P$58),1+MAX(H$84:H334),0)</f>
        <v>0</v>
      </c>
      <c r="I335" s="43">
        <f t="shared" si="112"/>
        <v>0</v>
      </c>
      <c r="J335" s="219" t="str">
        <f t="shared" si="125"/>
        <v>-</v>
      </c>
      <c r="K335" s="218" t="str">
        <f>N$77</f>
        <v>-</v>
      </c>
      <c r="L335" s="46">
        <f t="shared" si="118"/>
        <v>13</v>
      </c>
      <c r="M335" s="10" t="str">
        <f t="shared" si="114"/>
        <v>ooi</v>
      </c>
      <c r="N335" s="42">
        <f t="shared" si="115"/>
        <v>0</v>
      </c>
      <c r="O335" s="43">
        <f>IF(AND($E$4=N335,$H$4=M335,$P$57&lt;=SUM(J335:L335),SUM(J335:L335)&lt;=$P$58),1+MAX(O$84:O334),0)</f>
        <v>0</v>
      </c>
      <c r="P335" s="43">
        <f t="shared" si="116"/>
        <v>0</v>
      </c>
      <c r="R335" s="10">
        <v>250</v>
      </c>
      <c r="S335" s="178" t="s">
        <v>343</v>
      </c>
      <c r="T335" s="212">
        <f>212-19</f>
        <v>193</v>
      </c>
      <c r="U335" s="212">
        <f>263-24</f>
        <v>239</v>
      </c>
      <c r="V335" s="212">
        <f>301-27</f>
        <v>274</v>
      </c>
      <c r="W335" s="172">
        <f t="shared" si="119"/>
        <v>3833</v>
      </c>
      <c r="X335" s="13">
        <v>250</v>
      </c>
      <c r="Y335" s="31"/>
      <c r="Z335" s="31"/>
      <c r="AA335" s="31"/>
      <c r="AB335" s="31"/>
      <c r="AC335" s="31"/>
      <c r="AD335" s="31"/>
      <c r="AE335" s="31"/>
      <c r="AH335" s="178" t="s">
        <v>309</v>
      </c>
      <c r="AI335" s="172">
        <v>209</v>
      </c>
    </row>
    <row r="336" spans="3:35" x14ac:dyDescent="0.15">
      <c r="C336" s="217" t="str">
        <f t="shared" si="124"/>
        <v>-</v>
      </c>
      <c r="D336" s="218" t="str">
        <f>G$78</f>
        <v>-</v>
      </c>
      <c r="E336" s="46">
        <f t="shared" si="117"/>
        <v>13</v>
      </c>
      <c r="F336" s="10" t="str">
        <f t="shared" si="110"/>
        <v>ooi</v>
      </c>
      <c r="G336" s="42">
        <f t="shared" si="111"/>
        <v>0</v>
      </c>
      <c r="H336" s="43">
        <f>IF(AND($E$4=G336,$H$4=F336,$P$57&lt;=SUM(C336:E336),SUM(C336:E336)&lt;=$P$58),1+MAX(H$84:H335),0)</f>
        <v>0</v>
      </c>
      <c r="I336" s="43">
        <f t="shared" si="112"/>
        <v>0</v>
      </c>
      <c r="J336" s="219" t="str">
        <f t="shared" si="125"/>
        <v>-</v>
      </c>
      <c r="K336" s="218" t="str">
        <f>N$78</f>
        <v>-</v>
      </c>
      <c r="L336" s="46">
        <f t="shared" si="118"/>
        <v>13</v>
      </c>
      <c r="M336" s="10" t="str">
        <f t="shared" si="114"/>
        <v>ooi</v>
      </c>
      <c r="N336" s="42">
        <f t="shared" si="115"/>
        <v>0</v>
      </c>
      <c r="O336" s="43">
        <f>IF(AND($E$4=N336,$H$4=M336,$P$57&lt;=SUM(J336:L336),SUM(J336:L336)&lt;=$P$58),1+MAX(O$84:O335),0)</f>
        <v>0</v>
      </c>
      <c r="P336" s="43">
        <f t="shared" si="116"/>
        <v>0</v>
      </c>
      <c r="R336" s="136">
        <v>250.01</v>
      </c>
      <c r="S336" s="209" t="s">
        <v>987</v>
      </c>
      <c r="T336" s="133">
        <v>212</v>
      </c>
      <c r="U336" s="133">
        <v>263</v>
      </c>
      <c r="V336" s="133">
        <v>301</v>
      </c>
      <c r="W336" s="210">
        <f t="shared" si="119"/>
        <v>4583</v>
      </c>
      <c r="X336" s="136">
        <v>250</v>
      </c>
      <c r="Y336" s="31"/>
      <c r="Z336" s="31"/>
      <c r="AA336" s="31"/>
      <c r="AB336" s="31"/>
      <c r="AC336" s="31"/>
      <c r="AD336" s="31"/>
      <c r="AE336" s="31"/>
      <c r="AH336" s="178" t="s">
        <v>310</v>
      </c>
      <c r="AI336" s="172">
        <v>210</v>
      </c>
    </row>
    <row r="337" spans="3:35" x14ac:dyDescent="0.15">
      <c r="C337" s="217" t="str">
        <f t="shared" si="124"/>
        <v>-</v>
      </c>
      <c r="D337" s="218" t="str">
        <f>G$79</f>
        <v>-</v>
      </c>
      <c r="E337" s="46">
        <f t="shared" si="117"/>
        <v>13</v>
      </c>
      <c r="F337" s="10" t="str">
        <f t="shared" si="110"/>
        <v>ooi</v>
      </c>
      <c r="G337" s="42">
        <f t="shared" si="111"/>
        <v>0</v>
      </c>
      <c r="H337" s="43">
        <f>IF(AND($E$4=G337,$H$4=F337,$P$57&lt;=SUM(C337:E337),SUM(C337:E337)&lt;=$P$58),1+MAX(H$84:H336),0)</f>
        <v>0</v>
      </c>
      <c r="I337" s="43">
        <f t="shared" si="112"/>
        <v>0</v>
      </c>
      <c r="J337" s="219" t="str">
        <f t="shared" si="125"/>
        <v>-</v>
      </c>
      <c r="K337" s="218" t="str">
        <f>N$79</f>
        <v>-</v>
      </c>
      <c r="L337" s="46">
        <f t="shared" si="118"/>
        <v>13</v>
      </c>
      <c r="M337" s="10" t="str">
        <f t="shared" si="114"/>
        <v>ooi</v>
      </c>
      <c r="N337" s="42">
        <f t="shared" si="115"/>
        <v>0</v>
      </c>
      <c r="O337" s="43">
        <f>IF(AND($E$4=N337,$H$4=M337,$P$57&lt;=SUM(J337:L337),SUM(J337:L337)&lt;=$P$58),1+MAX(O$84:O336),0)</f>
        <v>0</v>
      </c>
      <c r="P337" s="43">
        <f t="shared" si="116"/>
        <v>0</v>
      </c>
      <c r="R337" s="8">
        <v>251</v>
      </c>
      <c r="S337" s="178" t="s">
        <v>344</v>
      </c>
      <c r="T337" s="8">
        <v>200</v>
      </c>
      <c r="U337" s="8">
        <v>210</v>
      </c>
      <c r="V337" s="8">
        <v>210</v>
      </c>
      <c r="W337" s="172">
        <f t="shared" si="119"/>
        <v>3046</v>
      </c>
      <c r="X337" s="31">
        <v>251</v>
      </c>
      <c r="Y337" s="49"/>
      <c r="Z337" s="49"/>
      <c r="AA337" s="49"/>
      <c r="AB337" s="49"/>
      <c r="AC337" s="49"/>
      <c r="AD337" s="49"/>
      <c r="AE337" s="49"/>
      <c r="AF337" s="49"/>
      <c r="AG337" s="49"/>
      <c r="AH337" s="178" t="s">
        <v>311</v>
      </c>
      <c r="AI337" s="172">
        <v>211</v>
      </c>
    </row>
    <row r="338" spans="3:35" x14ac:dyDescent="0.15">
      <c r="C338" s="217" t="str">
        <f t="shared" si="124"/>
        <v>-</v>
      </c>
      <c r="D338" s="218" t="str">
        <f>G$80</f>
        <v>-</v>
      </c>
      <c r="E338" s="46">
        <f t="shared" si="117"/>
        <v>13</v>
      </c>
      <c r="F338" s="10" t="str">
        <f t="shared" si="110"/>
        <v>ooi</v>
      </c>
      <c r="G338" s="42">
        <f t="shared" si="111"/>
        <v>0</v>
      </c>
      <c r="H338" s="43">
        <f>IF(AND($E$4=G338,$H$4=F338,$P$57&lt;=SUM(C338:E338),SUM(C338:E338)&lt;=$P$58),1+MAX(H$84:H337),0)</f>
        <v>0</v>
      </c>
      <c r="I338" s="43">
        <f t="shared" si="112"/>
        <v>0</v>
      </c>
      <c r="J338" s="219" t="str">
        <f t="shared" si="125"/>
        <v>-</v>
      </c>
      <c r="K338" s="218" t="str">
        <f>N$80</f>
        <v>-</v>
      </c>
      <c r="L338" s="46">
        <f t="shared" si="118"/>
        <v>13</v>
      </c>
      <c r="M338" s="10" t="str">
        <f t="shared" si="114"/>
        <v>ooi</v>
      </c>
      <c r="N338" s="42">
        <f t="shared" si="115"/>
        <v>0</v>
      </c>
      <c r="O338" s="43">
        <f>IF(AND($E$4=N338,$H$4=M338,$P$57&lt;=SUM(J338:L338),SUM(J338:L338)&lt;=$P$58),1+MAX(O$84:O337),0)</f>
        <v>0</v>
      </c>
      <c r="P338" s="43">
        <f t="shared" si="116"/>
        <v>0</v>
      </c>
      <c r="R338" s="39">
        <v>252</v>
      </c>
      <c r="S338" s="177" t="s">
        <v>345</v>
      </c>
      <c r="T338" s="39">
        <v>80</v>
      </c>
      <c r="U338" s="39">
        <v>124</v>
      </c>
      <c r="V338" s="39">
        <v>104</v>
      </c>
      <c r="W338" s="213">
        <f t="shared" si="119"/>
        <v>909</v>
      </c>
      <c r="X338" s="39">
        <v>252</v>
      </c>
      <c r="AB338" s="13"/>
      <c r="AC338" s="13"/>
      <c r="AH338" s="178" t="s">
        <v>215</v>
      </c>
      <c r="AI338" s="172">
        <v>212</v>
      </c>
    </row>
    <row r="339" spans="3:35" x14ac:dyDescent="0.15">
      <c r="C339" s="217" t="str">
        <f t="shared" si="124"/>
        <v>-</v>
      </c>
      <c r="D339" s="218" t="str">
        <f>G$81</f>
        <v>-</v>
      </c>
      <c r="E339" s="46">
        <f t="shared" si="117"/>
        <v>13</v>
      </c>
      <c r="F339" s="10" t="str">
        <f t="shared" si="110"/>
        <v>ooi</v>
      </c>
      <c r="G339" s="42">
        <f t="shared" si="111"/>
        <v>0</v>
      </c>
      <c r="H339" s="43">
        <f>IF(AND($E$4=G339,$H$4=F339,$P$57&lt;=SUM(C339:E339),SUM(C339:E339)&lt;=$P$58),1+MAX(H$84:H338),0)</f>
        <v>0</v>
      </c>
      <c r="I339" s="43">
        <f t="shared" si="112"/>
        <v>0</v>
      </c>
      <c r="J339" s="219" t="str">
        <f t="shared" si="125"/>
        <v>-</v>
      </c>
      <c r="K339" s="218" t="str">
        <f>N$81</f>
        <v>-</v>
      </c>
      <c r="L339" s="46">
        <f t="shared" si="118"/>
        <v>13</v>
      </c>
      <c r="M339" s="10" t="str">
        <f t="shared" si="114"/>
        <v>ooi</v>
      </c>
      <c r="N339" s="42">
        <f t="shared" si="115"/>
        <v>0</v>
      </c>
      <c r="O339" s="43">
        <f>IF(AND($E$4=N339,$H$4=M339,$P$57&lt;=SUM(J339:L339),SUM(J339:L339)&lt;=$P$58),1+MAX(O$84:O338),0)</f>
        <v>0</v>
      </c>
      <c r="P339" s="43">
        <f t="shared" si="116"/>
        <v>0</v>
      </c>
      <c r="R339" s="10">
        <v>253</v>
      </c>
      <c r="S339" s="178" t="s">
        <v>346</v>
      </c>
      <c r="T339" s="8">
        <v>100</v>
      </c>
      <c r="U339" s="8">
        <v>172</v>
      </c>
      <c r="V339" s="8">
        <v>130</v>
      </c>
      <c r="W339" s="172">
        <f t="shared" si="119"/>
        <v>1486</v>
      </c>
      <c r="X339" s="10">
        <v>253</v>
      </c>
      <c r="AH339" s="178" t="s">
        <v>312</v>
      </c>
      <c r="AI339" s="172">
        <v>213</v>
      </c>
    </row>
    <row r="340" spans="3:35" x14ac:dyDescent="0.15">
      <c r="C340" s="217">
        <f>F$66</f>
        <v>9</v>
      </c>
      <c r="D340" s="218">
        <f>G$66</f>
        <v>13</v>
      </c>
      <c r="E340" s="41">
        <f>H$67</f>
        <v>14</v>
      </c>
      <c r="F340" s="10" t="str">
        <f t="shared" ref="F340:F403" si="126">IF(MAX(C340:E340)=C340,"i","o")&amp;IF(MAX(C340:E340)=D340,"i","o")&amp;IF(MAX(C340:E340)=E340,"i","o")</f>
        <v>ooi</v>
      </c>
      <c r="G340" s="42">
        <f t="shared" ref="G340:G403" si="127">IF(COUNTIF(C340:E340,"-")&gt;0,0,TRUNC((F$56+C340)*(G$56+D340)^0.5*(H$56+E340)^0.5*I$56^2/10))</f>
        <v>230</v>
      </c>
      <c r="H340" s="43">
        <f>IF(AND($E$4=G340,$H$4=F340,$P$57&lt;=SUM(C340:E340),SUM(C340:E340)&lt;=$P$58),1+MAX(H$84:H339),0)</f>
        <v>0</v>
      </c>
      <c r="I340" s="43">
        <f t="shared" ref="I340:I403" si="128">IF(H340=0,0,DEC2HEX(C340)&amp;DEC2HEX(D340)&amp;DEC2HEX(E340))</f>
        <v>0</v>
      </c>
      <c r="J340" s="219">
        <f>M$66</f>
        <v>11</v>
      </c>
      <c r="K340" s="218">
        <f>N$66</f>
        <v>13</v>
      </c>
      <c r="L340" s="41" t="str">
        <f>O$67</f>
        <v>-</v>
      </c>
      <c r="M340" s="10" t="str">
        <f t="shared" ref="M340:M403" si="129">IF(MAX(J340:L340)=J340,"i","o")&amp;IF(MAX(J340:L340)=K340,"i","o")&amp;IF(MAX(J340:L340)=L340,"i","o")</f>
        <v>oio</v>
      </c>
      <c r="N340" s="42">
        <f t="shared" ref="N340:N403" si="130">IF(COUNTIF(J340:L340,"-")&gt;0,0,TRUNC((M$56+J340)*(N$56+K340)^0.5*(O$56+L340)^0.5*P$56^2/10))</f>
        <v>0</v>
      </c>
      <c r="O340" s="43">
        <f>IF(AND($E$4=N340,$H$4=M340,$P$57&lt;=SUM(J340:L340),SUM(J340:L340)&lt;=$P$58),1+MAX(O$84:O339),0)</f>
        <v>0</v>
      </c>
      <c r="P340" s="43">
        <f t="shared" ref="P340:P403" si="131">IF(O340=0,0,DEC2HEX(J340)&amp;DEC2HEX(K340)&amp;DEC2HEX(L340))</f>
        <v>0</v>
      </c>
      <c r="R340" s="10">
        <v>254</v>
      </c>
      <c r="S340" s="178" t="s">
        <v>347</v>
      </c>
      <c r="T340" s="8">
        <v>140</v>
      </c>
      <c r="U340" s="8">
        <v>223</v>
      </c>
      <c r="V340" s="8">
        <v>180</v>
      </c>
      <c r="W340" s="172">
        <f t="shared" si="119"/>
        <v>2547</v>
      </c>
      <c r="X340" s="10">
        <v>254</v>
      </c>
      <c r="AH340" s="178" t="s">
        <v>313</v>
      </c>
      <c r="AI340" s="172">
        <v>214</v>
      </c>
    </row>
    <row r="341" spans="3:35" x14ac:dyDescent="0.15">
      <c r="C341" s="217">
        <f t="shared" ref="C341:C355" si="132">F$66</f>
        <v>9</v>
      </c>
      <c r="D341" s="218">
        <f>G$67</f>
        <v>14</v>
      </c>
      <c r="E341" s="46">
        <f>E340</f>
        <v>14</v>
      </c>
      <c r="F341" s="10" t="str">
        <f t="shared" si="126"/>
        <v>oii</v>
      </c>
      <c r="G341" s="42">
        <f t="shared" si="127"/>
        <v>231</v>
      </c>
      <c r="H341" s="43">
        <f>IF(AND($E$4=G341,$H$4=F341,$P$57&lt;=SUM(C341:E341),SUM(C341:E341)&lt;=$P$58),1+MAX(H$84:H340),0)</f>
        <v>0</v>
      </c>
      <c r="I341" s="43">
        <f t="shared" si="128"/>
        <v>0</v>
      </c>
      <c r="J341" s="219">
        <f t="shared" ref="J341:J355" si="133">M$66</f>
        <v>11</v>
      </c>
      <c r="K341" s="218" t="str">
        <f>N$67</f>
        <v>-</v>
      </c>
      <c r="L341" s="46" t="str">
        <f>L340</f>
        <v>-</v>
      </c>
      <c r="M341" s="10" t="str">
        <f t="shared" si="129"/>
        <v>ioo</v>
      </c>
      <c r="N341" s="42">
        <f t="shared" si="130"/>
        <v>0</v>
      </c>
      <c r="O341" s="43">
        <f>IF(AND($E$4=N341,$H$4=M341,$P$57&lt;=SUM(J341:L341),SUM(J341:L341)&lt;=$P$58),1+MAX(O$84:O340),0)</f>
        <v>0</v>
      </c>
      <c r="P341" s="43">
        <f t="shared" si="131"/>
        <v>0</v>
      </c>
      <c r="R341" s="10">
        <v>255</v>
      </c>
      <c r="S341" s="178" t="s">
        <v>348</v>
      </c>
      <c r="T341" s="8">
        <v>90</v>
      </c>
      <c r="U341" s="8">
        <v>130</v>
      </c>
      <c r="V341" s="8">
        <v>92</v>
      </c>
      <c r="W341" s="172">
        <f t="shared" si="119"/>
        <v>946</v>
      </c>
      <c r="X341" s="10">
        <v>255</v>
      </c>
      <c r="AH341" s="178" t="s">
        <v>314</v>
      </c>
      <c r="AI341" s="172">
        <v>215</v>
      </c>
    </row>
    <row r="342" spans="3:35" x14ac:dyDescent="0.15">
      <c r="C342" s="217">
        <f t="shared" si="132"/>
        <v>9</v>
      </c>
      <c r="D342" s="218" t="str">
        <f>G$68</f>
        <v>-</v>
      </c>
      <c r="E342" s="46">
        <f t="shared" ref="E342:E405" si="134">E341</f>
        <v>14</v>
      </c>
      <c r="F342" s="10" t="str">
        <f t="shared" si="126"/>
        <v>ooi</v>
      </c>
      <c r="G342" s="42">
        <f t="shared" si="127"/>
        <v>0</v>
      </c>
      <c r="H342" s="43">
        <f>IF(AND($E$4=G342,$H$4=F342,$P$57&lt;=SUM(C342:E342),SUM(C342:E342)&lt;=$P$58),1+MAX(H$84:H341),0)</f>
        <v>0</v>
      </c>
      <c r="I342" s="43">
        <f t="shared" si="128"/>
        <v>0</v>
      </c>
      <c r="J342" s="219">
        <f t="shared" si="133"/>
        <v>11</v>
      </c>
      <c r="K342" s="218" t="str">
        <f>N$68</f>
        <v>-</v>
      </c>
      <c r="L342" s="46" t="str">
        <f t="shared" ref="L342:L405" si="135">L341</f>
        <v>-</v>
      </c>
      <c r="M342" s="10" t="str">
        <f t="shared" si="129"/>
        <v>ioo</v>
      </c>
      <c r="N342" s="42">
        <f t="shared" si="130"/>
        <v>0</v>
      </c>
      <c r="O342" s="43">
        <f>IF(AND($E$4=N342,$H$4=M342,$P$57&lt;=SUM(J342:L342),SUM(J342:L342)&lt;=$P$58),1+MAX(O$84:O341),0)</f>
        <v>0</v>
      </c>
      <c r="P342" s="43">
        <f t="shared" si="131"/>
        <v>0</v>
      </c>
      <c r="R342" s="10">
        <v>256</v>
      </c>
      <c r="S342" s="178" t="s">
        <v>349</v>
      </c>
      <c r="T342" s="8">
        <v>120</v>
      </c>
      <c r="U342" s="8">
        <v>163</v>
      </c>
      <c r="V342" s="8">
        <v>115</v>
      </c>
      <c r="W342" s="172">
        <f t="shared" si="119"/>
        <v>1451</v>
      </c>
      <c r="X342" s="10">
        <v>256</v>
      </c>
      <c r="AH342" s="180" t="s">
        <v>315</v>
      </c>
      <c r="AI342" s="172">
        <v>461</v>
      </c>
    </row>
    <row r="343" spans="3:35" x14ac:dyDescent="0.15">
      <c r="C343" s="217">
        <f t="shared" si="132"/>
        <v>9</v>
      </c>
      <c r="D343" s="218" t="str">
        <f>G$69</f>
        <v>-</v>
      </c>
      <c r="E343" s="46">
        <f t="shared" si="134"/>
        <v>14</v>
      </c>
      <c r="F343" s="10" t="str">
        <f t="shared" si="126"/>
        <v>ooi</v>
      </c>
      <c r="G343" s="42">
        <f t="shared" si="127"/>
        <v>0</v>
      </c>
      <c r="H343" s="43">
        <f>IF(AND($E$4=G343,$H$4=F343,$P$57&lt;=SUM(C343:E343),SUM(C343:E343)&lt;=$P$58),1+MAX(H$84:H342),0)</f>
        <v>0</v>
      </c>
      <c r="I343" s="43">
        <f t="shared" si="128"/>
        <v>0</v>
      </c>
      <c r="J343" s="219">
        <f t="shared" si="133"/>
        <v>11</v>
      </c>
      <c r="K343" s="218" t="str">
        <f>N$69</f>
        <v>-</v>
      </c>
      <c r="L343" s="46" t="str">
        <f t="shared" si="135"/>
        <v>-</v>
      </c>
      <c r="M343" s="10" t="str">
        <f t="shared" si="129"/>
        <v>ioo</v>
      </c>
      <c r="N343" s="42">
        <f t="shared" si="130"/>
        <v>0</v>
      </c>
      <c r="O343" s="43">
        <f>IF(AND($E$4=N343,$H$4=M343,$P$57&lt;=SUM(J343:L343),SUM(J343:L343)&lt;=$P$58),1+MAX(O$84:O342),0)</f>
        <v>0</v>
      </c>
      <c r="P343" s="43">
        <f t="shared" si="131"/>
        <v>0</v>
      </c>
      <c r="R343" s="10">
        <v>257</v>
      </c>
      <c r="S343" s="178" t="s">
        <v>350</v>
      </c>
      <c r="T343" s="8">
        <v>160</v>
      </c>
      <c r="U343" s="8">
        <v>240</v>
      </c>
      <c r="V343" s="8">
        <v>141</v>
      </c>
      <c r="W343" s="172">
        <f t="shared" ref="W343:W406" si="136">TRUNC((U343+15)*(V343+15)^0.5*(T343+15)^0.5*VLOOKUP($W$83,$Y$84:$Z$163,2,FALSE)^2/10)</f>
        <v>2593</v>
      </c>
      <c r="X343" s="10">
        <v>257</v>
      </c>
      <c r="AH343" s="178" t="s">
        <v>316</v>
      </c>
      <c r="AI343" s="172">
        <v>216</v>
      </c>
    </row>
    <row r="344" spans="3:35" x14ac:dyDescent="0.15">
      <c r="C344" s="217">
        <f t="shared" si="132"/>
        <v>9</v>
      </c>
      <c r="D344" s="218" t="str">
        <f>G$70</f>
        <v>-</v>
      </c>
      <c r="E344" s="46">
        <f t="shared" si="134"/>
        <v>14</v>
      </c>
      <c r="F344" s="10" t="str">
        <f t="shared" si="126"/>
        <v>ooi</v>
      </c>
      <c r="G344" s="42">
        <f t="shared" si="127"/>
        <v>0</v>
      </c>
      <c r="H344" s="43">
        <f>IF(AND($E$4=G344,$H$4=F344,$P$57&lt;=SUM(C344:E344),SUM(C344:E344)&lt;=$P$58),1+MAX(H$84:H343),0)</f>
        <v>0</v>
      </c>
      <c r="I344" s="43">
        <f t="shared" si="128"/>
        <v>0</v>
      </c>
      <c r="J344" s="219">
        <f t="shared" si="133"/>
        <v>11</v>
      </c>
      <c r="K344" s="218" t="str">
        <f>N$70</f>
        <v>-</v>
      </c>
      <c r="L344" s="46" t="str">
        <f t="shared" si="135"/>
        <v>-</v>
      </c>
      <c r="M344" s="10" t="str">
        <f t="shared" si="129"/>
        <v>ioo</v>
      </c>
      <c r="N344" s="42">
        <f t="shared" si="130"/>
        <v>0</v>
      </c>
      <c r="O344" s="43">
        <f>IF(AND($E$4=N344,$H$4=M344,$P$57&lt;=SUM(J344:L344),SUM(J344:L344)&lt;=$P$58),1+MAX(O$84:O343),0)</f>
        <v>0</v>
      </c>
      <c r="P344" s="43">
        <f t="shared" si="131"/>
        <v>0</v>
      </c>
      <c r="R344" s="10">
        <v>258</v>
      </c>
      <c r="S344" s="178" t="s">
        <v>351</v>
      </c>
      <c r="T344" s="8">
        <v>100</v>
      </c>
      <c r="U344" s="8">
        <v>126</v>
      </c>
      <c r="V344" s="8">
        <v>93</v>
      </c>
      <c r="W344" s="172">
        <f t="shared" si="136"/>
        <v>967</v>
      </c>
      <c r="X344" s="10">
        <v>258</v>
      </c>
      <c r="AH344" s="178" t="s">
        <v>317</v>
      </c>
      <c r="AI344" s="172">
        <v>217</v>
      </c>
    </row>
    <row r="345" spans="3:35" x14ac:dyDescent="0.15">
      <c r="C345" s="217">
        <f t="shared" si="132"/>
        <v>9</v>
      </c>
      <c r="D345" s="218" t="str">
        <f>G$71</f>
        <v>-</v>
      </c>
      <c r="E345" s="46">
        <f t="shared" si="134"/>
        <v>14</v>
      </c>
      <c r="F345" s="10" t="str">
        <f t="shared" si="126"/>
        <v>ooi</v>
      </c>
      <c r="G345" s="42">
        <f t="shared" si="127"/>
        <v>0</v>
      </c>
      <c r="H345" s="43">
        <f>IF(AND($E$4=G345,$H$4=F345,$P$57&lt;=SUM(C345:E345),SUM(C345:E345)&lt;=$P$58),1+MAX(H$84:H344),0)</f>
        <v>0</v>
      </c>
      <c r="I345" s="43">
        <f t="shared" si="128"/>
        <v>0</v>
      </c>
      <c r="J345" s="219">
        <f t="shared" si="133"/>
        <v>11</v>
      </c>
      <c r="K345" s="218" t="str">
        <f>N$71</f>
        <v>-</v>
      </c>
      <c r="L345" s="46" t="str">
        <f t="shared" si="135"/>
        <v>-</v>
      </c>
      <c r="M345" s="10" t="str">
        <f t="shared" si="129"/>
        <v>ioo</v>
      </c>
      <c r="N345" s="42">
        <f t="shared" si="130"/>
        <v>0</v>
      </c>
      <c r="O345" s="43">
        <f>IF(AND($E$4=N345,$H$4=M345,$P$57&lt;=SUM(J345:L345),SUM(J345:L345)&lt;=$P$58),1+MAX(O$84:O344),0)</f>
        <v>0</v>
      </c>
      <c r="P345" s="43">
        <f t="shared" si="131"/>
        <v>0</v>
      </c>
      <c r="R345" s="10">
        <v>259</v>
      </c>
      <c r="S345" s="178" t="s">
        <v>352</v>
      </c>
      <c r="T345" s="8">
        <v>140</v>
      </c>
      <c r="U345" s="8">
        <v>156</v>
      </c>
      <c r="V345" s="8">
        <v>133</v>
      </c>
      <c r="W345" s="172">
        <f t="shared" si="136"/>
        <v>1594</v>
      </c>
      <c r="X345" s="10">
        <v>259</v>
      </c>
      <c r="AH345" s="178" t="s">
        <v>318</v>
      </c>
      <c r="AI345" s="172">
        <v>218</v>
      </c>
    </row>
    <row r="346" spans="3:35" x14ac:dyDescent="0.15">
      <c r="C346" s="217">
        <f t="shared" si="132"/>
        <v>9</v>
      </c>
      <c r="D346" s="218" t="str">
        <f>G$72</f>
        <v>-</v>
      </c>
      <c r="E346" s="46">
        <f t="shared" si="134"/>
        <v>14</v>
      </c>
      <c r="F346" s="10" t="str">
        <f t="shared" si="126"/>
        <v>ooi</v>
      </c>
      <c r="G346" s="42">
        <f t="shared" si="127"/>
        <v>0</v>
      </c>
      <c r="H346" s="43">
        <f>IF(AND($E$4=G346,$H$4=F346,$P$57&lt;=SUM(C346:E346),SUM(C346:E346)&lt;=$P$58),1+MAX(H$84:H345),0)</f>
        <v>0</v>
      </c>
      <c r="I346" s="43">
        <f t="shared" si="128"/>
        <v>0</v>
      </c>
      <c r="J346" s="219">
        <f t="shared" si="133"/>
        <v>11</v>
      </c>
      <c r="K346" s="218" t="str">
        <f>N$72</f>
        <v>-</v>
      </c>
      <c r="L346" s="46" t="str">
        <f t="shared" si="135"/>
        <v>-</v>
      </c>
      <c r="M346" s="10" t="str">
        <f t="shared" si="129"/>
        <v>ioo</v>
      </c>
      <c r="N346" s="42">
        <f t="shared" si="130"/>
        <v>0</v>
      </c>
      <c r="O346" s="43">
        <f>IF(AND($E$4=N346,$H$4=M346,$P$57&lt;=SUM(J346:L346),SUM(J346:L346)&lt;=$P$58),1+MAX(O$84:O345),0)</f>
        <v>0</v>
      </c>
      <c r="P346" s="43">
        <f t="shared" si="131"/>
        <v>0</v>
      </c>
      <c r="R346" s="10">
        <v>260</v>
      </c>
      <c r="S346" s="178" t="s">
        <v>353</v>
      </c>
      <c r="T346" s="8">
        <v>200</v>
      </c>
      <c r="U346" s="8">
        <v>208</v>
      </c>
      <c r="V346" s="8">
        <v>175</v>
      </c>
      <c r="W346" s="172">
        <f t="shared" si="136"/>
        <v>2774</v>
      </c>
      <c r="X346" s="10">
        <v>260</v>
      </c>
      <c r="AH346" s="178" t="s">
        <v>319</v>
      </c>
      <c r="AI346" s="172">
        <v>219</v>
      </c>
    </row>
    <row r="347" spans="3:35" x14ac:dyDescent="0.15">
      <c r="C347" s="217">
        <f t="shared" si="132"/>
        <v>9</v>
      </c>
      <c r="D347" s="218" t="str">
        <f>G$73</f>
        <v>-</v>
      </c>
      <c r="E347" s="46">
        <f t="shared" si="134"/>
        <v>14</v>
      </c>
      <c r="F347" s="10" t="str">
        <f t="shared" si="126"/>
        <v>ooi</v>
      </c>
      <c r="G347" s="42">
        <f t="shared" si="127"/>
        <v>0</v>
      </c>
      <c r="H347" s="43">
        <f>IF(AND($E$4=G347,$H$4=F347,$P$57&lt;=SUM(C347:E347),SUM(C347:E347)&lt;=$P$58),1+MAX(H$84:H346),0)</f>
        <v>0</v>
      </c>
      <c r="I347" s="43">
        <f t="shared" si="128"/>
        <v>0</v>
      </c>
      <c r="J347" s="219">
        <f t="shared" si="133"/>
        <v>11</v>
      </c>
      <c r="K347" s="218" t="str">
        <f>N$73</f>
        <v>-</v>
      </c>
      <c r="L347" s="46" t="str">
        <f t="shared" si="135"/>
        <v>-</v>
      </c>
      <c r="M347" s="10" t="str">
        <f t="shared" si="129"/>
        <v>ioo</v>
      </c>
      <c r="N347" s="42">
        <f t="shared" si="130"/>
        <v>0</v>
      </c>
      <c r="O347" s="43">
        <f>IF(AND($E$4=N347,$H$4=M347,$P$57&lt;=SUM(J347:L347),SUM(J347:L347)&lt;=$P$58),1+MAX(O$84:O346),0)</f>
        <v>0</v>
      </c>
      <c r="P347" s="43">
        <f t="shared" si="131"/>
        <v>0</v>
      </c>
      <c r="R347" s="10">
        <v>261</v>
      </c>
      <c r="S347" s="178" t="s">
        <v>354</v>
      </c>
      <c r="T347" s="8">
        <v>70</v>
      </c>
      <c r="U347" s="8">
        <v>96</v>
      </c>
      <c r="V347" s="8">
        <v>63</v>
      </c>
      <c r="W347" s="172">
        <f t="shared" si="136"/>
        <v>556</v>
      </c>
      <c r="X347" s="10">
        <v>261</v>
      </c>
      <c r="AH347" s="178" t="s">
        <v>320</v>
      </c>
      <c r="AI347" s="172">
        <v>220</v>
      </c>
    </row>
    <row r="348" spans="3:35" x14ac:dyDescent="0.15">
      <c r="C348" s="217">
        <f t="shared" si="132"/>
        <v>9</v>
      </c>
      <c r="D348" s="218" t="str">
        <f>G$74</f>
        <v>-</v>
      </c>
      <c r="E348" s="46">
        <f t="shared" si="134"/>
        <v>14</v>
      </c>
      <c r="F348" s="10" t="str">
        <f t="shared" si="126"/>
        <v>ooi</v>
      </c>
      <c r="G348" s="42">
        <f t="shared" si="127"/>
        <v>0</v>
      </c>
      <c r="H348" s="43">
        <f>IF(AND($E$4=G348,$H$4=F348,$P$57&lt;=SUM(C348:E348),SUM(C348:E348)&lt;=$P$58),1+MAX(H$84:H347),0)</f>
        <v>0</v>
      </c>
      <c r="I348" s="43">
        <f t="shared" si="128"/>
        <v>0</v>
      </c>
      <c r="J348" s="219">
        <f t="shared" si="133"/>
        <v>11</v>
      </c>
      <c r="K348" s="218" t="str">
        <f>N$74</f>
        <v>-</v>
      </c>
      <c r="L348" s="46" t="str">
        <f t="shared" si="135"/>
        <v>-</v>
      </c>
      <c r="M348" s="10" t="str">
        <f t="shared" si="129"/>
        <v>ioo</v>
      </c>
      <c r="N348" s="42">
        <f t="shared" si="130"/>
        <v>0</v>
      </c>
      <c r="O348" s="43">
        <f>IF(AND($E$4=N348,$H$4=M348,$P$57&lt;=SUM(J348:L348),SUM(J348:L348)&lt;=$P$58),1+MAX(O$84:O347),0)</f>
        <v>0</v>
      </c>
      <c r="P348" s="43">
        <f t="shared" si="131"/>
        <v>0</v>
      </c>
      <c r="R348" s="10">
        <v>262</v>
      </c>
      <c r="S348" s="178" t="s">
        <v>355</v>
      </c>
      <c r="T348" s="8">
        <v>140</v>
      </c>
      <c r="U348" s="8">
        <v>171</v>
      </c>
      <c r="V348" s="8">
        <v>137</v>
      </c>
      <c r="W348" s="172">
        <f t="shared" si="136"/>
        <v>1757</v>
      </c>
      <c r="X348" s="10">
        <v>262</v>
      </c>
      <c r="AH348" s="178" t="s">
        <v>321</v>
      </c>
      <c r="AI348" s="172">
        <v>221</v>
      </c>
    </row>
    <row r="349" spans="3:35" x14ac:dyDescent="0.15">
      <c r="C349" s="217">
        <f t="shared" si="132"/>
        <v>9</v>
      </c>
      <c r="D349" s="218" t="str">
        <f>G$75</f>
        <v>-</v>
      </c>
      <c r="E349" s="46">
        <f t="shared" si="134"/>
        <v>14</v>
      </c>
      <c r="F349" s="10" t="str">
        <f t="shared" si="126"/>
        <v>ooi</v>
      </c>
      <c r="G349" s="42">
        <f t="shared" si="127"/>
        <v>0</v>
      </c>
      <c r="H349" s="43">
        <f>IF(AND($E$4=G349,$H$4=F349,$P$57&lt;=SUM(C349:E349),SUM(C349:E349)&lt;=$P$58),1+MAX(H$84:H348),0)</f>
        <v>0</v>
      </c>
      <c r="I349" s="43">
        <f t="shared" si="128"/>
        <v>0</v>
      </c>
      <c r="J349" s="219">
        <f t="shared" si="133"/>
        <v>11</v>
      </c>
      <c r="K349" s="218" t="str">
        <f>N$75</f>
        <v>-</v>
      </c>
      <c r="L349" s="46" t="str">
        <f t="shared" si="135"/>
        <v>-</v>
      </c>
      <c r="M349" s="10" t="str">
        <f t="shared" si="129"/>
        <v>ioo</v>
      </c>
      <c r="N349" s="42">
        <f t="shared" si="130"/>
        <v>0</v>
      </c>
      <c r="O349" s="43">
        <f>IF(AND($E$4=N349,$H$4=M349,$P$57&lt;=SUM(J349:L349),SUM(J349:L349)&lt;=$P$58),1+MAX(O$84:O348),0)</f>
        <v>0</v>
      </c>
      <c r="P349" s="43">
        <f t="shared" si="131"/>
        <v>0</v>
      </c>
      <c r="R349" s="10">
        <v>263</v>
      </c>
      <c r="S349" s="178" t="s">
        <v>356</v>
      </c>
      <c r="T349" s="8">
        <v>76</v>
      </c>
      <c r="U349" s="8">
        <v>58</v>
      </c>
      <c r="V349" s="8">
        <v>80</v>
      </c>
      <c r="W349" s="172">
        <f t="shared" si="136"/>
        <v>417</v>
      </c>
      <c r="X349" s="10">
        <v>263</v>
      </c>
      <c r="AH349" s="180" t="s">
        <v>322</v>
      </c>
      <c r="AI349" s="172">
        <v>473</v>
      </c>
    </row>
    <row r="350" spans="3:35" x14ac:dyDescent="0.15">
      <c r="C350" s="217">
        <f t="shared" si="132"/>
        <v>9</v>
      </c>
      <c r="D350" s="218" t="str">
        <f>G$76</f>
        <v>-</v>
      </c>
      <c r="E350" s="46">
        <f t="shared" si="134"/>
        <v>14</v>
      </c>
      <c r="F350" s="10" t="str">
        <f t="shared" si="126"/>
        <v>ooi</v>
      </c>
      <c r="G350" s="42">
        <f t="shared" si="127"/>
        <v>0</v>
      </c>
      <c r="H350" s="43">
        <f>IF(AND($E$4=G350,$H$4=F350,$P$57&lt;=SUM(C350:E350),SUM(C350:E350)&lt;=$P$58),1+MAX(H$84:H349),0)</f>
        <v>0</v>
      </c>
      <c r="I350" s="43">
        <f t="shared" si="128"/>
        <v>0</v>
      </c>
      <c r="J350" s="219">
        <f t="shared" si="133"/>
        <v>11</v>
      </c>
      <c r="K350" s="218" t="str">
        <f>N$76</f>
        <v>-</v>
      </c>
      <c r="L350" s="46" t="str">
        <f t="shared" si="135"/>
        <v>-</v>
      </c>
      <c r="M350" s="10" t="str">
        <f t="shared" si="129"/>
        <v>ioo</v>
      </c>
      <c r="N350" s="42">
        <f t="shared" si="130"/>
        <v>0</v>
      </c>
      <c r="O350" s="43">
        <f>IF(AND($E$4=N350,$H$4=M350,$P$57&lt;=SUM(J350:L350),SUM(J350:L350)&lt;=$P$58),1+MAX(O$84:O349),0)</f>
        <v>0</v>
      </c>
      <c r="P350" s="43">
        <f t="shared" si="131"/>
        <v>0</v>
      </c>
      <c r="R350" s="10">
        <v>264</v>
      </c>
      <c r="S350" s="178" t="s">
        <v>357</v>
      </c>
      <c r="T350" s="8">
        <v>156</v>
      </c>
      <c r="U350" s="8">
        <v>142</v>
      </c>
      <c r="V350" s="8">
        <v>128</v>
      </c>
      <c r="W350" s="172">
        <f t="shared" si="136"/>
        <v>1511</v>
      </c>
      <c r="X350" s="10">
        <v>264</v>
      </c>
      <c r="AH350" s="178" t="s">
        <v>323</v>
      </c>
      <c r="AI350" s="172">
        <v>222</v>
      </c>
    </row>
    <row r="351" spans="3:35" x14ac:dyDescent="0.15">
      <c r="C351" s="217">
        <f t="shared" si="132"/>
        <v>9</v>
      </c>
      <c r="D351" s="218" t="str">
        <f>G$77</f>
        <v>-</v>
      </c>
      <c r="E351" s="46">
        <f t="shared" si="134"/>
        <v>14</v>
      </c>
      <c r="F351" s="10" t="str">
        <f t="shared" si="126"/>
        <v>ooi</v>
      </c>
      <c r="G351" s="42">
        <f t="shared" si="127"/>
        <v>0</v>
      </c>
      <c r="H351" s="43">
        <f>IF(AND($E$4=G351,$H$4=F351,$P$57&lt;=SUM(C351:E351),SUM(C351:E351)&lt;=$P$58),1+MAX(H$84:H350),0)</f>
        <v>0</v>
      </c>
      <c r="I351" s="43">
        <f t="shared" si="128"/>
        <v>0</v>
      </c>
      <c r="J351" s="219">
        <f t="shared" si="133"/>
        <v>11</v>
      </c>
      <c r="K351" s="218" t="str">
        <f>N$77</f>
        <v>-</v>
      </c>
      <c r="L351" s="46" t="str">
        <f t="shared" si="135"/>
        <v>-</v>
      </c>
      <c r="M351" s="10" t="str">
        <f t="shared" si="129"/>
        <v>ioo</v>
      </c>
      <c r="N351" s="42">
        <f t="shared" si="130"/>
        <v>0</v>
      </c>
      <c r="O351" s="43">
        <f>IF(AND($E$4=N351,$H$4=M351,$P$57&lt;=SUM(J351:L351),SUM(J351:L351)&lt;=$P$58),1+MAX(O$84:O350),0)</f>
        <v>0</v>
      </c>
      <c r="P351" s="43">
        <f t="shared" si="131"/>
        <v>0</v>
      </c>
      <c r="R351" s="10">
        <v>265</v>
      </c>
      <c r="S351" s="178" t="s">
        <v>358</v>
      </c>
      <c r="T351" s="8">
        <v>90</v>
      </c>
      <c r="U351" s="8">
        <v>75</v>
      </c>
      <c r="V351" s="8">
        <v>61</v>
      </c>
      <c r="W351" s="172">
        <f t="shared" si="136"/>
        <v>494</v>
      </c>
      <c r="X351" s="10">
        <v>265</v>
      </c>
      <c r="AH351" s="178" t="s">
        <v>324</v>
      </c>
      <c r="AI351" s="172">
        <v>223</v>
      </c>
    </row>
    <row r="352" spans="3:35" x14ac:dyDescent="0.15">
      <c r="C352" s="217">
        <f t="shared" si="132"/>
        <v>9</v>
      </c>
      <c r="D352" s="218" t="str">
        <f>G$78</f>
        <v>-</v>
      </c>
      <c r="E352" s="46">
        <f t="shared" si="134"/>
        <v>14</v>
      </c>
      <c r="F352" s="10" t="str">
        <f t="shared" si="126"/>
        <v>ooi</v>
      </c>
      <c r="G352" s="42">
        <f t="shared" si="127"/>
        <v>0</v>
      </c>
      <c r="H352" s="43">
        <f>IF(AND($E$4=G352,$H$4=F352,$P$57&lt;=SUM(C352:E352),SUM(C352:E352)&lt;=$P$58),1+MAX(H$84:H351),0)</f>
        <v>0</v>
      </c>
      <c r="I352" s="43">
        <f t="shared" si="128"/>
        <v>0</v>
      </c>
      <c r="J352" s="219">
        <f t="shared" si="133"/>
        <v>11</v>
      </c>
      <c r="K352" s="218" t="str">
        <f>N$78</f>
        <v>-</v>
      </c>
      <c r="L352" s="46" t="str">
        <f t="shared" si="135"/>
        <v>-</v>
      </c>
      <c r="M352" s="10" t="str">
        <f t="shared" si="129"/>
        <v>ioo</v>
      </c>
      <c r="N352" s="42">
        <f t="shared" si="130"/>
        <v>0</v>
      </c>
      <c r="O352" s="43">
        <f>IF(AND($E$4=N352,$H$4=M352,$P$57&lt;=SUM(J352:L352),SUM(J352:L352)&lt;=$P$58),1+MAX(O$84:O351),0)</f>
        <v>0</v>
      </c>
      <c r="P352" s="43">
        <f t="shared" si="131"/>
        <v>0</v>
      </c>
      <c r="R352" s="10">
        <v>266</v>
      </c>
      <c r="S352" s="178" t="s">
        <v>359</v>
      </c>
      <c r="T352" s="8">
        <v>100</v>
      </c>
      <c r="U352" s="8">
        <v>60</v>
      </c>
      <c r="V352" s="8">
        <v>91</v>
      </c>
      <c r="W352" s="172">
        <f t="shared" si="136"/>
        <v>509</v>
      </c>
      <c r="X352" s="10">
        <v>266</v>
      </c>
      <c r="AH352" s="178" t="s">
        <v>325</v>
      </c>
      <c r="AI352" s="172">
        <v>224</v>
      </c>
    </row>
    <row r="353" spans="3:35" x14ac:dyDescent="0.15">
      <c r="C353" s="217">
        <f t="shared" si="132"/>
        <v>9</v>
      </c>
      <c r="D353" s="218" t="str">
        <f>G$79</f>
        <v>-</v>
      </c>
      <c r="E353" s="46">
        <f t="shared" si="134"/>
        <v>14</v>
      </c>
      <c r="F353" s="10" t="str">
        <f t="shared" si="126"/>
        <v>ooi</v>
      </c>
      <c r="G353" s="42">
        <f t="shared" si="127"/>
        <v>0</v>
      </c>
      <c r="H353" s="43">
        <f>IF(AND($E$4=G353,$H$4=F353,$P$57&lt;=SUM(C353:E353),SUM(C353:E353)&lt;=$P$58),1+MAX(H$84:H352),0)</f>
        <v>0</v>
      </c>
      <c r="I353" s="43">
        <f t="shared" si="128"/>
        <v>0</v>
      </c>
      <c r="J353" s="219">
        <f t="shared" si="133"/>
        <v>11</v>
      </c>
      <c r="K353" s="218" t="str">
        <f>N$79</f>
        <v>-</v>
      </c>
      <c r="L353" s="46" t="str">
        <f t="shared" si="135"/>
        <v>-</v>
      </c>
      <c r="M353" s="10" t="str">
        <f t="shared" si="129"/>
        <v>ioo</v>
      </c>
      <c r="N353" s="42">
        <f t="shared" si="130"/>
        <v>0</v>
      </c>
      <c r="O353" s="43">
        <f>IF(AND($E$4=N353,$H$4=M353,$P$57&lt;=SUM(J353:L353),SUM(J353:L353)&lt;=$P$58),1+MAX(O$84:O352),0)</f>
        <v>0</v>
      </c>
      <c r="P353" s="43">
        <f t="shared" si="131"/>
        <v>0</v>
      </c>
      <c r="R353" s="10">
        <v>267</v>
      </c>
      <c r="S353" s="178" t="s">
        <v>360</v>
      </c>
      <c r="T353" s="8">
        <v>120</v>
      </c>
      <c r="U353" s="8">
        <v>189</v>
      </c>
      <c r="V353" s="8">
        <v>98</v>
      </c>
      <c r="W353" s="172">
        <f t="shared" si="136"/>
        <v>1551</v>
      </c>
      <c r="X353" s="10">
        <v>267</v>
      </c>
      <c r="AH353" s="178" t="s">
        <v>326</v>
      </c>
      <c r="AI353" s="172">
        <v>225</v>
      </c>
    </row>
    <row r="354" spans="3:35" x14ac:dyDescent="0.15">
      <c r="C354" s="217">
        <f t="shared" si="132"/>
        <v>9</v>
      </c>
      <c r="D354" s="218" t="str">
        <f>G$80</f>
        <v>-</v>
      </c>
      <c r="E354" s="46">
        <f t="shared" si="134"/>
        <v>14</v>
      </c>
      <c r="F354" s="10" t="str">
        <f t="shared" si="126"/>
        <v>ooi</v>
      </c>
      <c r="G354" s="42">
        <f t="shared" si="127"/>
        <v>0</v>
      </c>
      <c r="H354" s="43">
        <f>IF(AND($E$4=G354,$H$4=F354,$P$57&lt;=SUM(C354:E354),SUM(C354:E354)&lt;=$P$58),1+MAX(H$84:H353),0)</f>
        <v>0</v>
      </c>
      <c r="I354" s="43">
        <f t="shared" si="128"/>
        <v>0</v>
      </c>
      <c r="J354" s="219">
        <f t="shared" si="133"/>
        <v>11</v>
      </c>
      <c r="K354" s="218" t="str">
        <f>N$80</f>
        <v>-</v>
      </c>
      <c r="L354" s="46" t="str">
        <f t="shared" si="135"/>
        <v>-</v>
      </c>
      <c r="M354" s="10" t="str">
        <f t="shared" si="129"/>
        <v>ioo</v>
      </c>
      <c r="N354" s="42">
        <f t="shared" si="130"/>
        <v>0</v>
      </c>
      <c r="O354" s="43">
        <f>IF(AND($E$4=N354,$H$4=M354,$P$57&lt;=SUM(J354:L354),SUM(J354:L354)&lt;=$P$58),1+MAX(O$84:O353),0)</f>
        <v>0</v>
      </c>
      <c r="P354" s="43">
        <f t="shared" si="131"/>
        <v>0</v>
      </c>
      <c r="R354" s="10">
        <v>268</v>
      </c>
      <c r="S354" s="178" t="s">
        <v>361</v>
      </c>
      <c r="T354" s="8">
        <v>100</v>
      </c>
      <c r="U354" s="8">
        <v>60</v>
      </c>
      <c r="V354" s="8">
        <v>91</v>
      </c>
      <c r="W354" s="172">
        <f t="shared" si="136"/>
        <v>509</v>
      </c>
      <c r="X354" s="10">
        <v>268</v>
      </c>
      <c r="AH354" s="178" t="s">
        <v>327</v>
      </c>
      <c r="AI354" s="172">
        <v>226</v>
      </c>
    </row>
    <row r="355" spans="3:35" x14ac:dyDescent="0.15">
      <c r="C355" s="217">
        <f t="shared" si="132"/>
        <v>9</v>
      </c>
      <c r="D355" s="218" t="str">
        <f>G$81</f>
        <v>-</v>
      </c>
      <c r="E355" s="46">
        <f t="shared" si="134"/>
        <v>14</v>
      </c>
      <c r="F355" s="10" t="str">
        <f t="shared" si="126"/>
        <v>ooi</v>
      </c>
      <c r="G355" s="42">
        <f t="shared" si="127"/>
        <v>0</v>
      </c>
      <c r="H355" s="43">
        <f>IF(AND($E$4=G355,$H$4=F355,$P$57&lt;=SUM(C355:E355),SUM(C355:E355)&lt;=$P$58),1+MAX(H$84:H354),0)</f>
        <v>0</v>
      </c>
      <c r="I355" s="43">
        <f t="shared" si="128"/>
        <v>0</v>
      </c>
      <c r="J355" s="219">
        <f t="shared" si="133"/>
        <v>11</v>
      </c>
      <c r="K355" s="218" t="str">
        <f>N$81</f>
        <v>-</v>
      </c>
      <c r="L355" s="46" t="str">
        <f t="shared" si="135"/>
        <v>-</v>
      </c>
      <c r="M355" s="10" t="str">
        <f t="shared" si="129"/>
        <v>ioo</v>
      </c>
      <c r="N355" s="42">
        <f t="shared" si="130"/>
        <v>0</v>
      </c>
      <c r="O355" s="43">
        <f>IF(AND($E$4=N355,$H$4=M355,$P$57&lt;=SUM(J355:L355),SUM(J355:L355)&lt;=$P$58),1+MAX(O$84:O354),0)</f>
        <v>0</v>
      </c>
      <c r="P355" s="43">
        <f t="shared" si="131"/>
        <v>0</v>
      </c>
      <c r="R355" s="10">
        <v>269</v>
      </c>
      <c r="S355" s="178" t="s">
        <v>362</v>
      </c>
      <c r="T355" s="8">
        <v>120</v>
      </c>
      <c r="U355" s="8">
        <v>98</v>
      </c>
      <c r="V355" s="8">
        <v>172</v>
      </c>
      <c r="W355" s="172">
        <f t="shared" si="136"/>
        <v>1105</v>
      </c>
      <c r="X355" s="10">
        <v>269</v>
      </c>
      <c r="AH355" s="178" t="s">
        <v>328</v>
      </c>
      <c r="AI355" s="172">
        <v>227</v>
      </c>
    </row>
    <row r="356" spans="3:35" x14ac:dyDescent="0.15">
      <c r="C356" s="217">
        <f t="shared" ref="C356:C371" si="137">F$67</f>
        <v>10</v>
      </c>
      <c r="D356" s="218">
        <f>G$66</f>
        <v>13</v>
      </c>
      <c r="E356" s="46">
        <f t="shared" si="134"/>
        <v>14</v>
      </c>
      <c r="F356" s="10" t="str">
        <f t="shared" si="126"/>
        <v>ooi</v>
      </c>
      <c r="G356" s="42">
        <f t="shared" si="127"/>
        <v>232</v>
      </c>
      <c r="H356" s="43">
        <f>IF(AND($E$4=G356,$H$4=F356,$P$57&lt;=SUM(C356:E356),SUM(C356:E356)&lt;=$P$58),1+MAX(H$84:H355),0)</f>
        <v>0</v>
      </c>
      <c r="I356" s="43">
        <f t="shared" si="128"/>
        <v>0</v>
      </c>
      <c r="J356" s="219">
        <f t="shared" ref="J356:J371" si="138">M$67</f>
        <v>12</v>
      </c>
      <c r="K356" s="218">
        <f>N$66</f>
        <v>13</v>
      </c>
      <c r="L356" s="46" t="str">
        <f t="shared" si="135"/>
        <v>-</v>
      </c>
      <c r="M356" s="10" t="str">
        <f t="shared" si="129"/>
        <v>oio</v>
      </c>
      <c r="N356" s="42">
        <f t="shared" si="130"/>
        <v>0</v>
      </c>
      <c r="O356" s="43">
        <f>IF(AND($E$4=N356,$H$4=M356,$P$57&lt;=SUM(J356:L356),SUM(J356:L356)&lt;=$P$58),1+MAX(O$84:O355),0)</f>
        <v>0</v>
      </c>
      <c r="P356" s="43">
        <f t="shared" si="131"/>
        <v>0</v>
      </c>
      <c r="R356" s="10">
        <v>270</v>
      </c>
      <c r="S356" s="178" t="s">
        <v>363</v>
      </c>
      <c r="T356" s="8">
        <v>80</v>
      </c>
      <c r="U356" s="8">
        <v>71</v>
      </c>
      <c r="V356" s="8">
        <v>86</v>
      </c>
      <c r="W356" s="172">
        <f t="shared" si="136"/>
        <v>518</v>
      </c>
      <c r="X356" s="10">
        <v>270</v>
      </c>
      <c r="AH356" s="178" t="s">
        <v>329</v>
      </c>
      <c r="AI356" s="172">
        <v>228</v>
      </c>
    </row>
    <row r="357" spans="3:35" x14ac:dyDescent="0.15">
      <c r="C357" s="217">
        <f t="shared" si="137"/>
        <v>10</v>
      </c>
      <c r="D357" s="218">
        <f>G$67</f>
        <v>14</v>
      </c>
      <c r="E357" s="46">
        <f t="shared" si="134"/>
        <v>14</v>
      </c>
      <c r="F357" s="10" t="str">
        <f t="shared" si="126"/>
        <v>oii</v>
      </c>
      <c r="G357" s="42">
        <f t="shared" si="127"/>
        <v>233</v>
      </c>
      <c r="H357" s="43">
        <f>IF(AND($E$4=G357,$H$4=F357,$P$57&lt;=SUM(C357:E357),SUM(C357:E357)&lt;=$P$58),1+MAX(H$84:H356),0)</f>
        <v>0</v>
      </c>
      <c r="I357" s="43">
        <f t="shared" si="128"/>
        <v>0</v>
      </c>
      <c r="J357" s="219">
        <f t="shared" si="138"/>
        <v>12</v>
      </c>
      <c r="K357" s="218" t="str">
        <f>N$67</f>
        <v>-</v>
      </c>
      <c r="L357" s="46" t="str">
        <f t="shared" si="135"/>
        <v>-</v>
      </c>
      <c r="M357" s="10" t="str">
        <f t="shared" si="129"/>
        <v>ioo</v>
      </c>
      <c r="N357" s="42">
        <f t="shared" si="130"/>
        <v>0</v>
      </c>
      <c r="O357" s="43">
        <f>IF(AND($E$4=N357,$H$4=M357,$P$57&lt;=SUM(J357:L357),SUM(J357:L357)&lt;=$P$58),1+MAX(O$84:O356),0)</f>
        <v>0</v>
      </c>
      <c r="P357" s="43">
        <f t="shared" si="131"/>
        <v>0</v>
      </c>
      <c r="R357" s="10">
        <v>271</v>
      </c>
      <c r="S357" s="178" t="s">
        <v>364</v>
      </c>
      <c r="T357" s="8">
        <v>120</v>
      </c>
      <c r="U357" s="8">
        <v>112</v>
      </c>
      <c r="V357" s="8">
        <v>128</v>
      </c>
      <c r="W357" s="172">
        <f t="shared" si="136"/>
        <v>1086</v>
      </c>
      <c r="X357" s="10">
        <v>271</v>
      </c>
      <c r="AH357" s="178" t="s">
        <v>330</v>
      </c>
      <c r="AI357" s="172">
        <v>229</v>
      </c>
    </row>
    <row r="358" spans="3:35" x14ac:dyDescent="0.15">
      <c r="C358" s="217">
        <f t="shared" si="137"/>
        <v>10</v>
      </c>
      <c r="D358" s="218" t="str">
        <f>G$68</f>
        <v>-</v>
      </c>
      <c r="E358" s="46">
        <f t="shared" si="134"/>
        <v>14</v>
      </c>
      <c r="F358" s="10" t="str">
        <f t="shared" si="126"/>
        <v>ooi</v>
      </c>
      <c r="G358" s="42">
        <f t="shared" si="127"/>
        <v>0</v>
      </c>
      <c r="H358" s="43">
        <f>IF(AND($E$4=G358,$H$4=F358,$P$57&lt;=SUM(C358:E358),SUM(C358:E358)&lt;=$P$58),1+MAX(H$84:H357),0)</f>
        <v>0</v>
      </c>
      <c r="I358" s="43">
        <f t="shared" si="128"/>
        <v>0</v>
      </c>
      <c r="J358" s="219">
        <f t="shared" si="138"/>
        <v>12</v>
      </c>
      <c r="K358" s="218" t="str">
        <f>N$68</f>
        <v>-</v>
      </c>
      <c r="L358" s="46" t="str">
        <f t="shared" si="135"/>
        <v>-</v>
      </c>
      <c r="M358" s="10" t="str">
        <f t="shared" si="129"/>
        <v>ioo</v>
      </c>
      <c r="N358" s="42">
        <f t="shared" si="130"/>
        <v>0</v>
      </c>
      <c r="O358" s="43">
        <f>IF(AND($E$4=N358,$H$4=M358,$P$57&lt;=SUM(J358:L358),SUM(J358:L358)&lt;=$P$58),1+MAX(O$84:O357),0)</f>
        <v>0</v>
      </c>
      <c r="P358" s="43">
        <f t="shared" si="131"/>
        <v>0</v>
      </c>
      <c r="R358" s="10">
        <v>272</v>
      </c>
      <c r="S358" s="178" t="s">
        <v>365</v>
      </c>
      <c r="T358" s="8">
        <v>160</v>
      </c>
      <c r="U358" s="8">
        <v>173</v>
      </c>
      <c r="V358" s="8">
        <v>191</v>
      </c>
      <c r="W358" s="172">
        <f t="shared" si="136"/>
        <v>2197</v>
      </c>
      <c r="X358" s="10">
        <v>272</v>
      </c>
      <c r="AH358" s="178" t="s">
        <v>204</v>
      </c>
      <c r="AI358" s="172">
        <v>230</v>
      </c>
    </row>
    <row r="359" spans="3:35" x14ac:dyDescent="0.15">
      <c r="C359" s="217">
        <f t="shared" si="137"/>
        <v>10</v>
      </c>
      <c r="D359" s="218" t="str">
        <f>G$69</f>
        <v>-</v>
      </c>
      <c r="E359" s="46">
        <f t="shared" si="134"/>
        <v>14</v>
      </c>
      <c r="F359" s="10" t="str">
        <f t="shared" si="126"/>
        <v>ooi</v>
      </c>
      <c r="G359" s="42">
        <f t="shared" si="127"/>
        <v>0</v>
      </c>
      <c r="H359" s="43">
        <f>IF(AND($E$4=G359,$H$4=F359,$P$57&lt;=SUM(C359:E359),SUM(C359:E359)&lt;=$P$58),1+MAX(H$84:H358),0)</f>
        <v>0</v>
      </c>
      <c r="I359" s="43">
        <f t="shared" si="128"/>
        <v>0</v>
      </c>
      <c r="J359" s="219">
        <f t="shared" si="138"/>
        <v>12</v>
      </c>
      <c r="K359" s="218" t="str">
        <f>N$69</f>
        <v>-</v>
      </c>
      <c r="L359" s="46" t="str">
        <f t="shared" si="135"/>
        <v>-</v>
      </c>
      <c r="M359" s="10" t="str">
        <f t="shared" si="129"/>
        <v>ioo</v>
      </c>
      <c r="N359" s="42">
        <f t="shared" si="130"/>
        <v>0</v>
      </c>
      <c r="O359" s="43">
        <f>IF(AND($E$4=N359,$H$4=M359,$P$57&lt;=SUM(J359:L359),SUM(J359:L359)&lt;=$P$58),1+MAX(O$84:O358),0)</f>
        <v>0</v>
      </c>
      <c r="P359" s="43">
        <f t="shared" si="131"/>
        <v>0</v>
      </c>
      <c r="R359" s="10">
        <v>273</v>
      </c>
      <c r="S359" s="178" t="s">
        <v>366</v>
      </c>
      <c r="T359" s="8">
        <v>80</v>
      </c>
      <c r="U359" s="8">
        <v>71</v>
      </c>
      <c r="V359" s="8">
        <v>86</v>
      </c>
      <c r="W359" s="172">
        <f t="shared" si="136"/>
        <v>518</v>
      </c>
      <c r="X359" s="10">
        <v>273</v>
      </c>
      <c r="AH359" s="178" t="s">
        <v>331</v>
      </c>
      <c r="AI359" s="172">
        <v>231</v>
      </c>
    </row>
    <row r="360" spans="3:35" x14ac:dyDescent="0.15">
      <c r="C360" s="217">
        <f t="shared" si="137"/>
        <v>10</v>
      </c>
      <c r="D360" s="218" t="str">
        <f>G$70</f>
        <v>-</v>
      </c>
      <c r="E360" s="46">
        <f t="shared" si="134"/>
        <v>14</v>
      </c>
      <c r="F360" s="10" t="str">
        <f t="shared" si="126"/>
        <v>ooi</v>
      </c>
      <c r="G360" s="42">
        <f t="shared" si="127"/>
        <v>0</v>
      </c>
      <c r="H360" s="43">
        <f>IF(AND($E$4=G360,$H$4=F360,$P$57&lt;=SUM(C360:E360),SUM(C360:E360)&lt;=$P$58),1+MAX(H$84:H359),0)</f>
        <v>0</v>
      </c>
      <c r="I360" s="43">
        <f t="shared" si="128"/>
        <v>0</v>
      </c>
      <c r="J360" s="219">
        <f t="shared" si="138"/>
        <v>12</v>
      </c>
      <c r="K360" s="218" t="str">
        <f>N$70</f>
        <v>-</v>
      </c>
      <c r="L360" s="46" t="str">
        <f t="shared" si="135"/>
        <v>-</v>
      </c>
      <c r="M360" s="10" t="str">
        <f t="shared" si="129"/>
        <v>ioo</v>
      </c>
      <c r="N360" s="42">
        <f t="shared" si="130"/>
        <v>0</v>
      </c>
      <c r="O360" s="43">
        <f>IF(AND($E$4=N360,$H$4=M360,$P$57&lt;=SUM(J360:L360),SUM(J360:L360)&lt;=$P$58),1+MAX(O$84:O359),0)</f>
        <v>0</v>
      </c>
      <c r="P360" s="43">
        <f t="shared" si="131"/>
        <v>0</v>
      </c>
      <c r="R360" s="10">
        <v>274</v>
      </c>
      <c r="S360" s="178" t="s">
        <v>367</v>
      </c>
      <c r="T360" s="8">
        <v>140</v>
      </c>
      <c r="U360" s="8">
        <v>134</v>
      </c>
      <c r="V360" s="8">
        <v>78</v>
      </c>
      <c r="W360" s="172">
        <f t="shared" si="136"/>
        <v>1101</v>
      </c>
      <c r="X360" s="10">
        <v>274</v>
      </c>
      <c r="AH360" s="178" t="s">
        <v>332</v>
      </c>
      <c r="AI360" s="172">
        <v>232</v>
      </c>
    </row>
    <row r="361" spans="3:35" x14ac:dyDescent="0.15">
      <c r="C361" s="217">
        <f t="shared" si="137"/>
        <v>10</v>
      </c>
      <c r="D361" s="218" t="str">
        <f>G$71</f>
        <v>-</v>
      </c>
      <c r="E361" s="46">
        <f t="shared" si="134"/>
        <v>14</v>
      </c>
      <c r="F361" s="10" t="str">
        <f t="shared" si="126"/>
        <v>ooi</v>
      </c>
      <c r="G361" s="42">
        <f t="shared" si="127"/>
        <v>0</v>
      </c>
      <c r="H361" s="43">
        <f>IF(AND($E$4=G361,$H$4=F361,$P$57&lt;=SUM(C361:E361),SUM(C361:E361)&lt;=$P$58),1+MAX(H$84:H360),0)</f>
        <v>0</v>
      </c>
      <c r="I361" s="43">
        <f t="shared" si="128"/>
        <v>0</v>
      </c>
      <c r="J361" s="219">
        <f t="shared" si="138"/>
        <v>12</v>
      </c>
      <c r="K361" s="218" t="str">
        <f>N$71</f>
        <v>-</v>
      </c>
      <c r="L361" s="46" t="str">
        <f t="shared" si="135"/>
        <v>-</v>
      </c>
      <c r="M361" s="10" t="str">
        <f t="shared" si="129"/>
        <v>ioo</v>
      </c>
      <c r="N361" s="42">
        <f t="shared" si="130"/>
        <v>0</v>
      </c>
      <c r="O361" s="43">
        <f>IF(AND($E$4=N361,$H$4=M361,$P$57&lt;=SUM(J361:L361),SUM(J361:L361)&lt;=$P$58),1+MAX(O$84:O360),0)</f>
        <v>0</v>
      </c>
      <c r="P361" s="43">
        <f t="shared" si="131"/>
        <v>0</v>
      </c>
      <c r="R361" s="10">
        <v>275</v>
      </c>
      <c r="S361" s="178" t="s">
        <v>368</v>
      </c>
      <c r="T361" s="8">
        <v>180</v>
      </c>
      <c r="U361" s="8">
        <v>200</v>
      </c>
      <c r="V361" s="8">
        <v>121</v>
      </c>
      <c r="W361" s="172">
        <f t="shared" si="136"/>
        <v>2155</v>
      </c>
      <c r="X361" s="10">
        <v>275</v>
      </c>
      <c r="AH361" s="178" t="s">
        <v>238</v>
      </c>
      <c r="AI361" s="172">
        <v>233</v>
      </c>
    </row>
    <row r="362" spans="3:35" x14ac:dyDescent="0.15">
      <c r="C362" s="217">
        <f t="shared" si="137"/>
        <v>10</v>
      </c>
      <c r="D362" s="218" t="str">
        <f>G$72</f>
        <v>-</v>
      </c>
      <c r="E362" s="46">
        <f t="shared" si="134"/>
        <v>14</v>
      </c>
      <c r="F362" s="10" t="str">
        <f t="shared" si="126"/>
        <v>ooi</v>
      </c>
      <c r="G362" s="42">
        <f t="shared" si="127"/>
        <v>0</v>
      </c>
      <c r="H362" s="43">
        <f>IF(AND($E$4=G362,$H$4=F362,$P$57&lt;=SUM(C362:E362),SUM(C362:E362)&lt;=$P$58),1+MAX(H$84:H361),0)</f>
        <v>0</v>
      </c>
      <c r="I362" s="43">
        <f t="shared" si="128"/>
        <v>0</v>
      </c>
      <c r="J362" s="219">
        <f t="shared" si="138"/>
        <v>12</v>
      </c>
      <c r="K362" s="218" t="str">
        <f>N$72</f>
        <v>-</v>
      </c>
      <c r="L362" s="46" t="str">
        <f t="shared" si="135"/>
        <v>-</v>
      </c>
      <c r="M362" s="10" t="str">
        <f t="shared" si="129"/>
        <v>ioo</v>
      </c>
      <c r="N362" s="42">
        <f t="shared" si="130"/>
        <v>0</v>
      </c>
      <c r="O362" s="43">
        <f>IF(AND($E$4=N362,$H$4=M362,$P$57&lt;=SUM(J362:L362),SUM(J362:L362)&lt;=$P$58),1+MAX(O$84:O361),0)</f>
        <v>0</v>
      </c>
      <c r="P362" s="43">
        <f t="shared" si="131"/>
        <v>0</v>
      </c>
      <c r="R362" s="10">
        <v>276</v>
      </c>
      <c r="S362" s="178" t="s">
        <v>369</v>
      </c>
      <c r="T362" s="8">
        <v>80</v>
      </c>
      <c r="U362" s="8">
        <v>106</v>
      </c>
      <c r="V362" s="8">
        <v>61</v>
      </c>
      <c r="W362" s="172">
        <f t="shared" si="136"/>
        <v>632</v>
      </c>
      <c r="X362" s="10">
        <v>276</v>
      </c>
      <c r="AH362" s="178" t="s">
        <v>333</v>
      </c>
      <c r="AI362" s="172">
        <v>234</v>
      </c>
    </row>
    <row r="363" spans="3:35" x14ac:dyDescent="0.15">
      <c r="C363" s="217">
        <f t="shared" si="137"/>
        <v>10</v>
      </c>
      <c r="D363" s="218" t="str">
        <f>G$73</f>
        <v>-</v>
      </c>
      <c r="E363" s="46">
        <f t="shared" si="134"/>
        <v>14</v>
      </c>
      <c r="F363" s="10" t="str">
        <f t="shared" si="126"/>
        <v>ooi</v>
      </c>
      <c r="G363" s="42">
        <f t="shared" si="127"/>
        <v>0</v>
      </c>
      <c r="H363" s="43">
        <f>IF(AND($E$4=G363,$H$4=F363,$P$57&lt;=SUM(C363:E363),SUM(C363:E363)&lt;=$P$58),1+MAX(H$84:H362),0)</f>
        <v>0</v>
      </c>
      <c r="I363" s="43">
        <f t="shared" si="128"/>
        <v>0</v>
      </c>
      <c r="J363" s="219">
        <f t="shared" si="138"/>
        <v>12</v>
      </c>
      <c r="K363" s="218" t="str">
        <f>N$73</f>
        <v>-</v>
      </c>
      <c r="L363" s="46" t="str">
        <f t="shared" si="135"/>
        <v>-</v>
      </c>
      <c r="M363" s="10" t="str">
        <f t="shared" si="129"/>
        <v>ioo</v>
      </c>
      <c r="N363" s="42">
        <f t="shared" si="130"/>
        <v>0</v>
      </c>
      <c r="O363" s="43">
        <f>IF(AND($E$4=N363,$H$4=M363,$P$57&lt;=SUM(J363:L363),SUM(J363:L363)&lt;=$P$58),1+MAX(O$84:O362),0)</f>
        <v>0</v>
      </c>
      <c r="P363" s="43">
        <f t="shared" si="131"/>
        <v>0</v>
      </c>
      <c r="R363" s="10">
        <v>277</v>
      </c>
      <c r="S363" s="178" t="s">
        <v>370</v>
      </c>
      <c r="T363" s="8">
        <v>120</v>
      </c>
      <c r="U363" s="8">
        <v>185</v>
      </c>
      <c r="V363" s="8">
        <v>130</v>
      </c>
      <c r="W363" s="172">
        <f t="shared" si="136"/>
        <v>1722</v>
      </c>
      <c r="X363" s="10">
        <v>277</v>
      </c>
      <c r="AH363" s="178" t="s">
        <v>334</v>
      </c>
      <c r="AI363" s="172">
        <v>235</v>
      </c>
    </row>
    <row r="364" spans="3:35" x14ac:dyDescent="0.15">
      <c r="C364" s="217">
        <f t="shared" si="137"/>
        <v>10</v>
      </c>
      <c r="D364" s="218" t="str">
        <f>G$74</f>
        <v>-</v>
      </c>
      <c r="E364" s="46">
        <f t="shared" si="134"/>
        <v>14</v>
      </c>
      <c r="F364" s="10" t="str">
        <f t="shared" si="126"/>
        <v>ooi</v>
      </c>
      <c r="G364" s="42">
        <f t="shared" si="127"/>
        <v>0</v>
      </c>
      <c r="H364" s="43">
        <f>IF(AND($E$4=G364,$H$4=F364,$P$57&lt;=SUM(C364:E364),SUM(C364:E364)&lt;=$P$58),1+MAX(H$84:H363),0)</f>
        <v>0</v>
      </c>
      <c r="I364" s="43">
        <f t="shared" si="128"/>
        <v>0</v>
      </c>
      <c r="J364" s="219">
        <f t="shared" si="138"/>
        <v>12</v>
      </c>
      <c r="K364" s="218" t="str">
        <f>N$74</f>
        <v>-</v>
      </c>
      <c r="L364" s="46" t="str">
        <f t="shared" si="135"/>
        <v>-</v>
      </c>
      <c r="M364" s="10" t="str">
        <f t="shared" si="129"/>
        <v>ioo</v>
      </c>
      <c r="N364" s="42">
        <f t="shared" si="130"/>
        <v>0</v>
      </c>
      <c r="O364" s="43">
        <f>IF(AND($E$4=N364,$H$4=M364,$P$57&lt;=SUM(J364:L364),SUM(J364:L364)&lt;=$P$58),1+MAX(O$84:O363),0)</f>
        <v>0</v>
      </c>
      <c r="P364" s="43">
        <f t="shared" si="131"/>
        <v>0</v>
      </c>
      <c r="R364" s="10">
        <v>278</v>
      </c>
      <c r="S364" s="178" t="s">
        <v>371</v>
      </c>
      <c r="T364" s="8">
        <v>80</v>
      </c>
      <c r="U364" s="8">
        <v>106</v>
      </c>
      <c r="V364" s="8">
        <v>61</v>
      </c>
      <c r="W364" s="172">
        <f t="shared" si="136"/>
        <v>632</v>
      </c>
      <c r="X364" s="10">
        <v>278</v>
      </c>
      <c r="AH364" s="178" t="s">
        <v>185</v>
      </c>
      <c r="AI364" s="172">
        <v>236</v>
      </c>
    </row>
    <row r="365" spans="3:35" x14ac:dyDescent="0.15">
      <c r="C365" s="217">
        <f t="shared" si="137"/>
        <v>10</v>
      </c>
      <c r="D365" s="218" t="str">
        <f>G$75</f>
        <v>-</v>
      </c>
      <c r="E365" s="46">
        <f t="shared" si="134"/>
        <v>14</v>
      </c>
      <c r="F365" s="10" t="str">
        <f t="shared" si="126"/>
        <v>ooi</v>
      </c>
      <c r="G365" s="42">
        <f t="shared" si="127"/>
        <v>0</v>
      </c>
      <c r="H365" s="43">
        <f>IF(AND($E$4=G365,$H$4=F365,$P$57&lt;=SUM(C365:E365),SUM(C365:E365)&lt;=$P$58),1+MAX(H$84:H364),0)</f>
        <v>0</v>
      </c>
      <c r="I365" s="43">
        <f t="shared" si="128"/>
        <v>0</v>
      </c>
      <c r="J365" s="219">
        <f t="shared" si="138"/>
        <v>12</v>
      </c>
      <c r="K365" s="218" t="str">
        <f>N$75</f>
        <v>-</v>
      </c>
      <c r="L365" s="46" t="str">
        <f t="shared" si="135"/>
        <v>-</v>
      </c>
      <c r="M365" s="10" t="str">
        <f t="shared" si="129"/>
        <v>ioo</v>
      </c>
      <c r="N365" s="42">
        <f t="shared" si="130"/>
        <v>0</v>
      </c>
      <c r="O365" s="43">
        <f>IF(AND($E$4=N365,$H$4=M365,$P$57&lt;=SUM(J365:L365),SUM(J365:L365)&lt;=$P$58),1+MAX(O$84:O364),0)</f>
        <v>0</v>
      </c>
      <c r="P365" s="43">
        <f t="shared" si="131"/>
        <v>0</v>
      </c>
      <c r="R365" s="10">
        <v>279</v>
      </c>
      <c r="S365" s="178" t="s">
        <v>372</v>
      </c>
      <c r="T365" s="8">
        <v>120</v>
      </c>
      <c r="U365" s="8">
        <v>175</v>
      </c>
      <c r="V365" s="8">
        <v>189</v>
      </c>
      <c r="W365" s="172">
        <f t="shared" si="136"/>
        <v>1941</v>
      </c>
      <c r="X365" s="10">
        <v>279</v>
      </c>
      <c r="AH365" s="178" t="s">
        <v>188</v>
      </c>
      <c r="AI365" s="172">
        <v>237</v>
      </c>
    </row>
    <row r="366" spans="3:35" x14ac:dyDescent="0.15">
      <c r="C366" s="217">
        <f t="shared" si="137"/>
        <v>10</v>
      </c>
      <c r="D366" s="218" t="str">
        <f>G$76</f>
        <v>-</v>
      </c>
      <c r="E366" s="46">
        <f t="shared" si="134"/>
        <v>14</v>
      </c>
      <c r="F366" s="10" t="str">
        <f t="shared" si="126"/>
        <v>ooi</v>
      </c>
      <c r="G366" s="42">
        <f t="shared" si="127"/>
        <v>0</v>
      </c>
      <c r="H366" s="43">
        <f>IF(AND($E$4=G366,$H$4=F366,$P$57&lt;=SUM(C366:E366),SUM(C366:E366)&lt;=$P$58),1+MAX(H$84:H365),0)</f>
        <v>0</v>
      </c>
      <c r="I366" s="43">
        <f t="shared" si="128"/>
        <v>0</v>
      </c>
      <c r="J366" s="219">
        <f t="shared" si="138"/>
        <v>12</v>
      </c>
      <c r="K366" s="218" t="str">
        <f>N$76</f>
        <v>-</v>
      </c>
      <c r="L366" s="46" t="str">
        <f t="shared" si="135"/>
        <v>-</v>
      </c>
      <c r="M366" s="10" t="str">
        <f t="shared" si="129"/>
        <v>ioo</v>
      </c>
      <c r="N366" s="42">
        <f t="shared" si="130"/>
        <v>0</v>
      </c>
      <c r="O366" s="43">
        <f>IF(AND($E$4=N366,$H$4=M366,$P$57&lt;=SUM(J366:L366),SUM(J366:L366)&lt;=$P$58),1+MAX(O$84:O365),0)</f>
        <v>0</v>
      </c>
      <c r="P366" s="43">
        <f t="shared" si="131"/>
        <v>0</v>
      </c>
      <c r="R366" s="10">
        <v>280</v>
      </c>
      <c r="S366" s="178" t="s">
        <v>373</v>
      </c>
      <c r="T366" s="8">
        <v>56</v>
      </c>
      <c r="U366" s="8">
        <v>79</v>
      </c>
      <c r="V366" s="8">
        <v>63</v>
      </c>
      <c r="W366" s="172">
        <f t="shared" si="136"/>
        <v>430</v>
      </c>
      <c r="X366" s="10">
        <v>280</v>
      </c>
      <c r="AH366" s="178" t="s">
        <v>216</v>
      </c>
      <c r="AI366" s="172">
        <v>238</v>
      </c>
    </row>
    <row r="367" spans="3:35" x14ac:dyDescent="0.15">
      <c r="C367" s="217">
        <f t="shared" si="137"/>
        <v>10</v>
      </c>
      <c r="D367" s="218" t="str">
        <f>G$77</f>
        <v>-</v>
      </c>
      <c r="E367" s="46">
        <f t="shared" si="134"/>
        <v>14</v>
      </c>
      <c r="F367" s="10" t="str">
        <f t="shared" si="126"/>
        <v>ooi</v>
      </c>
      <c r="G367" s="42">
        <f t="shared" si="127"/>
        <v>0</v>
      </c>
      <c r="H367" s="43">
        <f>IF(AND($E$4=G367,$H$4=F367,$P$57&lt;=SUM(C367:E367),SUM(C367:E367)&lt;=$P$58),1+MAX(H$84:H366),0)</f>
        <v>0</v>
      </c>
      <c r="I367" s="43">
        <f t="shared" si="128"/>
        <v>0</v>
      </c>
      <c r="J367" s="219">
        <f t="shared" si="138"/>
        <v>12</v>
      </c>
      <c r="K367" s="218" t="str">
        <f>N$77</f>
        <v>-</v>
      </c>
      <c r="L367" s="46" t="str">
        <f t="shared" si="135"/>
        <v>-</v>
      </c>
      <c r="M367" s="10" t="str">
        <f t="shared" si="129"/>
        <v>ioo</v>
      </c>
      <c r="N367" s="42">
        <f t="shared" si="130"/>
        <v>0</v>
      </c>
      <c r="O367" s="43">
        <f>IF(AND($E$4=N367,$H$4=M367,$P$57&lt;=SUM(J367:L367),SUM(J367:L367)&lt;=$P$58),1+MAX(O$84:O366),0)</f>
        <v>0</v>
      </c>
      <c r="P367" s="43">
        <f t="shared" si="131"/>
        <v>0</v>
      </c>
      <c r="R367" s="10">
        <v>281</v>
      </c>
      <c r="S367" s="178" t="s">
        <v>374</v>
      </c>
      <c r="T367" s="8">
        <v>76</v>
      </c>
      <c r="U367" s="8">
        <v>117</v>
      </c>
      <c r="V367" s="8">
        <v>100</v>
      </c>
      <c r="W367" s="172">
        <f t="shared" si="136"/>
        <v>831</v>
      </c>
      <c r="X367" s="10">
        <v>281</v>
      </c>
      <c r="AH367" s="178" t="s">
        <v>218</v>
      </c>
      <c r="AI367" s="172">
        <v>239</v>
      </c>
    </row>
    <row r="368" spans="3:35" x14ac:dyDescent="0.15">
      <c r="C368" s="217">
        <f t="shared" si="137"/>
        <v>10</v>
      </c>
      <c r="D368" s="218" t="str">
        <f>G$78</f>
        <v>-</v>
      </c>
      <c r="E368" s="46">
        <f t="shared" si="134"/>
        <v>14</v>
      </c>
      <c r="F368" s="10" t="str">
        <f t="shared" si="126"/>
        <v>ooi</v>
      </c>
      <c r="G368" s="42">
        <f t="shared" si="127"/>
        <v>0</v>
      </c>
      <c r="H368" s="43">
        <f>IF(AND($E$4=G368,$H$4=F368,$P$57&lt;=SUM(C368:E368),SUM(C368:E368)&lt;=$P$58),1+MAX(H$84:H367),0)</f>
        <v>0</v>
      </c>
      <c r="I368" s="43">
        <f t="shared" si="128"/>
        <v>0</v>
      </c>
      <c r="J368" s="219">
        <f t="shared" si="138"/>
        <v>12</v>
      </c>
      <c r="K368" s="218" t="str">
        <f>N$78</f>
        <v>-</v>
      </c>
      <c r="L368" s="46" t="str">
        <f t="shared" si="135"/>
        <v>-</v>
      </c>
      <c r="M368" s="10" t="str">
        <f t="shared" si="129"/>
        <v>ioo</v>
      </c>
      <c r="N368" s="42">
        <f t="shared" si="130"/>
        <v>0</v>
      </c>
      <c r="O368" s="43">
        <f>IF(AND($E$4=N368,$H$4=M368,$P$57&lt;=SUM(J368:L368),SUM(J368:L368)&lt;=$P$58),1+MAX(O$84:O367),0)</f>
        <v>0</v>
      </c>
      <c r="P368" s="43">
        <f t="shared" si="131"/>
        <v>0</v>
      </c>
      <c r="R368" s="10">
        <v>282</v>
      </c>
      <c r="S368" s="178" t="s">
        <v>375</v>
      </c>
      <c r="T368" s="8">
        <v>136</v>
      </c>
      <c r="U368" s="8">
        <v>237</v>
      </c>
      <c r="V368" s="8">
        <v>220</v>
      </c>
      <c r="W368" s="172">
        <f t="shared" si="136"/>
        <v>2922</v>
      </c>
      <c r="X368" s="10">
        <v>282</v>
      </c>
      <c r="AH368" s="178" t="s">
        <v>221</v>
      </c>
      <c r="AI368" s="172">
        <v>240</v>
      </c>
    </row>
    <row r="369" spans="3:35" x14ac:dyDescent="0.15">
      <c r="C369" s="217">
        <f t="shared" si="137"/>
        <v>10</v>
      </c>
      <c r="D369" s="218" t="str">
        <f>G$79</f>
        <v>-</v>
      </c>
      <c r="E369" s="46">
        <f t="shared" si="134"/>
        <v>14</v>
      </c>
      <c r="F369" s="10" t="str">
        <f t="shared" si="126"/>
        <v>ooi</v>
      </c>
      <c r="G369" s="42">
        <f t="shared" si="127"/>
        <v>0</v>
      </c>
      <c r="H369" s="43">
        <f>IF(AND($E$4=G369,$H$4=F369,$P$57&lt;=SUM(C369:E369),SUM(C369:E369)&lt;=$P$58),1+MAX(H$84:H368),0)</f>
        <v>0</v>
      </c>
      <c r="I369" s="43">
        <f t="shared" si="128"/>
        <v>0</v>
      </c>
      <c r="J369" s="219">
        <f t="shared" si="138"/>
        <v>12</v>
      </c>
      <c r="K369" s="218" t="str">
        <f>N$79</f>
        <v>-</v>
      </c>
      <c r="L369" s="46" t="str">
        <f t="shared" si="135"/>
        <v>-</v>
      </c>
      <c r="M369" s="10" t="str">
        <f t="shared" si="129"/>
        <v>ioo</v>
      </c>
      <c r="N369" s="42">
        <f t="shared" si="130"/>
        <v>0</v>
      </c>
      <c r="O369" s="43">
        <f>IF(AND($E$4=N369,$H$4=M369,$P$57&lt;=SUM(J369:L369),SUM(J369:L369)&lt;=$P$58),1+MAX(O$84:O368),0)</f>
        <v>0</v>
      </c>
      <c r="P369" s="43">
        <f t="shared" si="131"/>
        <v>0</v>
      </c>
      <c r="R369" s="10">
        <v>283</v>
      </c>
      <c r="S369" s="178" t="s">
        <v>377</v>
      </c>
      <c r="T369" s="8">
        <v>80</v>
      </c>
      <c r="U369" s="8">
        <v>93</v>
      </c>
      <c r="V369" s="8">
        <v>97</v>
      </c>
      <c r="W369" s="172">
        <f t="shared" si="136"/>
        <v>685</v>
      </c>
      <c r="X369" s="10">
        <v>283</v>
      </c>
      <c r="AH369" s="178" t="s">
        <v>335</v>
      </c>
      <c r="AI369" s="172">
        <v>241</v>
      </c>
    </row>
    <row r="370" spans="3:35" x14ac:dyDescent="0.15">
      <c r="C370" s="217">
        <f t="shared" si="137"/>
        <v>10</v>
      </c>
      <c r="D370" s="218" t="str">
        <f>G$80</f>
        <v>-</v>
      </c>
      <c r="E370" s="46">
        <f t="shared" si="134"/>
        <v>14</v>
      </c>
      <c r="F370" s="10" t="str">
        <f t="shared" si="126"/>
        <v>ooi</v>
      </c>
      <c r="G370" s="42">
        <f t="shared" si="127"/>
        <v>0</v>
      </c>
      <c r="H370" s="43">
        <f>IF(AND($E$4=G370,$H$4=F370,$P$57&lt;=SUM(C370:E370),SUM(C370:E370)&lt;=$P$58),1+MAX(H$84:H369),0)</f>
        <v>0</v>
      </c>
      <c r="I370" s="43">
        <f t="shared" si="128"/>
        <v>0</v>
      </c>
      <c r="J370" s="219">
        <f t="shared" si="138"/>
        <v>12</v>
      </c>
      <c r="K370" s="218" t="str">
        <f>N$80</f>
        <v>-</v>
      </c>
      <c r="L370" s="46" t="str">
        <f t="shared" si="135"/>
        <v>-</v>
      </c>
      <c r="M370" s="10" t="str">
        <f t="shared" si="129"/>
        <v>ioo</v>
      </c>
      <c r="N370" s="42">
        <f t="shared" si="130"/>
        <v>0</v>
      </c>
      <c r="O370" s="43">
        <f>IF(AND($E$4=N370,$H$4=M370,$P$57&lt;=SUM(J370:L370),SUM(J370:L370)&lt;=$P$58),1+MAX(O$84:O369),0)</f>
        <v>0</v>
      </c>
      <c r="P370" s="43">
        <f t="shared" si="131"/>
        <v>0</v>
      </c>
      <c r="R370" s="10">
        <v>284</v>
      </c>
      <c r="S370" s="178" t="s">
        <v>378</v>
      </c>
      <c r="T370" s="8">
        <v>140</v>
      </c>
      <c r="U370" s="8">
        <v>192</v>
      </c>
      <c r="V370" s="8">
        <v>161</v>
      </c>
      <c r="W370" s="172">
        <f t="shared" si="136"/>
        <v>2104</v>
      </c>
      <c r="X370" s="10">
        <v>284</v>
      </c>
      <c r="AH370" s="178" t="s">
        <v>103</v>
      </c>
      <c r="AI370" s="172">
        <v>242</v>
      </c>
    </row>
    <row r="371" spans="3:35" x14ac:dyDescent="0.15">
      <c r="C371" s="217">
        <f t="shared" si="137"/>
        <v>10</v>
      </c>
      <c r="D371" s="218" t="str">
        <f>G$81</f>
        <v>-</v>
      </c>
      <c r="E371" s="46">
        <f t="shared" si="134"/>
        <v>14</v>
      </c>
      <c r="F371" s="10" t="str">
        <f t="shared" si="126"/>
        <v>ooi</v>
      </c>
      <c r="G371" s="42">
        <f t="shared" si="127"/>
        <v>0</v>
      </c>
      <c r="H371" s="43">
        <f>IF(AND($E$4=G371,$H$4=F371,$P$57&lt;=SUM(C371:E371),SUM(C371:E371)&lt;=$P$58),1+MAX(H$84:H370),0)</f>
        <v>0</v>
      </c>
      <c r="I371" s="43">
        <f t="shared" si="128"/>
        <v>0</v>
      </c>
      <c r="J371" s="219">
        <f t="shared" si="138"/>
        <v>12</v>
      </c>
      <c r="K371" s="218" t="str">
        <f>N$81</f>
        <v>-</v>
      </c>
      <c r="L371" s="46" t="str">
        <f t="shared" si="135"/>
        <v>-</v>
      </c>
      <c r="M371" s="10" t="str">
        <f t="shared" si="129"/>
        <v>ioo</v>
      </c>
      <c r="N371" s="42">
        <f t="shared" si="130"/>
        <v>0</v>
      </c>
      <c r="O371" s="43">
        <f>IF(AND($E$4=N371,$H$4=M371,$P$57&lt;=SUM(J371:L371),SUM(J371:L371)&lt;=$P$58),1+MAX(O$84:O370),0)</f>
        <v>0</v>
      </c>
      <c r="P371" s="43">
        <f t="shared" si="131"/>
        <v>0</v>
      </c>
      <c r="R371" s="10">
        <v>285</v>
      </c>
      <c r="S371" s="178" t="s">
        <v>379</v>
      </c>
      <c r="T371" s="8">
        <v>120</v>
      </c>
      <c r="U371" s="8">
        <v>74</v>
      </c>
      <c r="V371" s="8">
        <v>110</v>
      </c>
      <c r="W371" s="172">
        <f t="shared" si="136"/>
        <v>711</v>
      </c>
      <c r="X371" s="10">
        <v>285</v>
      </c>
      <c r="AH371" s="178" t="s">
        <v>336</v>
      </c>
      <c r="AI371" s="172">
        <v>243</v>
      </c>
    </row>
    <row r="372" spans="3:35" x14ac:dyDescent="0.15">
      <c r="C372" s="217">
        <f t="shared" ref="C372:C387" si="139">F$68</f>
        <v>11</v>
      </c>
      <c r="D372" s="218">
        <f>G$66</f>
        <v>13</v>
      </c>
      <c r="E372" s="46">
        <f t="shared" si="134"/>
        <v>14</v>
      </c>
      <c r="F372" s="10" t="str">
        <f t="shared" si="126"/>
        <v>ooi</v>
      </c>
      <c r="G372" s="42">
        <f t="shared" si="127"/>
        <v>235</v>
      </c>
      <c r="H372" s="43">
        <f>IF(AND($E$4=G372,$H$4=F372,$P$57&lt;=SUM(C372:E372),SUM(C372:E372)&lt;=$P$58),1+MAX(H$84:H371),0)</f>
        <v>0</v>
      </c>
      <c r="I372" s="43">
        <f t="shared" si="128"/>
        <v>0</v>
      </c>
      <c r="J372" s="219" t="str">
        <f t="shared" ref="J372:J387" si="140">M$68</f>
        <v>-</v>
      </c>
      <c r="K372" s="218">
        <f>N$66</f>
        <v>13</v>
      </c>
      <c r="L372" s="46" t="str">
        <f t="shared" si="135"/>
        <v>-</v>
      </c>
      <c r="M372" s="10" t="str">
        <f t="shared" si="129"/>
        <v>oio</v>
      </c>
      <c r="N372" s="42">
        <f t="shared" si="130"/>
        <v>0</v>
      </c>
      <c r="O372" s="43">
        <f>IF(AND($E$4=N372,$H$4=M372,$P$57&lt;=SUM(J372:L372),SUM(J372:L372)&lt;=$P$58),1+MAX(O$84:O371),0)</f>
        <v>0</v>
      </c>
      <c r="P372" s="43">
        <f t="shared" si="131"/>
        <v>0</v>
      </c>
      <c r="R372" s="10">
        <v>286</v>
      </c>
      <c r="S372" s="178" t="s">
        <v>380</v>
      </c>
      <c r="T372" s="8">
        <v>120</v>
      </c>
      <c r="U372" s="8">
        <v>241</v>
      </c>
      <c r="V372" s="8">
        <v>153</v>
      </c>
      <c r="W372" s="172">
        <f t="shared" si="136"/>
        <v>2373</v>
      </c>
      <c r="X372" s="10">
        <v>286</v>
      </c>
      <c r="AH372" s="178" t="s">
        <v>337</v>
      </c>
      <c r="AI372" s="172">
        <v>244</v>
      </c>
    </row>
    <row r="373" spans="3:35" x14ac:dyDescent="0.15">
      <c r="C373" s="217">
        <f t="shared" si="139"/>
        <v>11</v>
      </c>
      <c r="D373" s="218">
        <f>G$67</f>
        <v>14</v>
      </c>
      <c r="E373" s="46">
        <f t="shared" si="134"/>
        <v>14</v>
      </c>
      <c r="F373" s="10" t="str">
        <f t="shared" si="126"/>
        <v>oii</v>
      </c>
      <c r="G373" s="42">
        <f t="shared" si="127"/>
        <v>236</v>
      </c>
      <c r="H373" s="43">
        <f>IF(AND($E$4=G373,$H$4=F373,$P$57&lt;=SUM(C373:E373),SUM(C373:E373)&lt;=$P$58),1+MAX(H$84:H372),0)</f>
        <v>2</v>
      </c>
      <c r="I373" s="43" t="str">
        <f t="shared" si="128"/>
        <v>BEE</v>
      </c>
      <c r="J373" s="219" t="str">
        <f t="shared" si="140"/>
        <v>-</v>
      </c>
      <c r="K373" s="218" t="str">
        <f>N$67</f>
        <v>-</v>
      </c>
      <c r="L373" s="46" t="str">
        <f t="shared" si="135"/>
        <v>-</v>
      </c>
      <c r="M373" s="10" t="str">
        <f t="shared" si="129"/>
        <v>ooo</v>
      </c>
      <c r="N373" s="42">
        <f t="shared" si="130"/>
        <v>0</v>
      </c>
      <c r="O373" s="43">
        <f>IF(AND($E$4=N373,$H$4=M373,$P$57&lt;=SUM(J373:L373),SUM(J373:L373)&lt;=$P$58),1+MAX(O$84:O372),0)</f>
        <v>0</v>
      </c>
      <c r="P373" s="43">
        <f t="shared" si="131"/>
        <v>0</v>
      </c>
      <c r="R373" s="10">
        <v>287</v>
      </c>
      <c r="S373" s="178" t="s">
        <v>381</v>
      </c>
      <c r="T373" s="8">
        <v>120</v>
      </c>
      <c r="U373" s="8">
        <v>104</v>
      </c>
      <c r="V373" s="8">
        <v>104</v>
      </c>
      <c r="W373" s="172">
        <f t="shared" si="136"/>
        <v>928</v>
      </c>
      <c r="X373" s="10">
        <v>287</v>
      </c>
      <c r="AH373" s="178" t="s">
        <v>338</v>
      </c>
      <c r="AI373" s="172">
        <v>245</v>
      </c>
    </row>
    <row r="374" spans="3:35" x14ac:dyDescent="0.15">
      <c r="C374" s="217">
        <f t="shared" si="139"/>
        <v>11</v>
      </c>
      <c r="D374" s="218" t="str">
        <f>G$68</f>
        <v>-</v>
      </c>
      <c r="E374" s="46">
        <f t="shared" si="134"/>
        <v>14</v>
      </c>
      <c r="F374" s="10" t="str">
        <f t="shared" si="126"/>
        <v>ooi</v>
      </c>
      <c r="G374" s="42">
        <f t="shared" si="127"/>
        <v>0</v>
      </c>
      <c r="H374" s="43">
        <f>IF(AND($E$4=G374,$H$4=F374,$P$57&lt;=SUM(C374:E374),SUM(C374:E374)&lt;=$P$58),1+MAX(H$84:H373),0)</f>
        <v>0</v>
      </c>
      <c r="I374" s="43">
        <f t="shared" si="128"/>
        <v>0</v>
      </c>
      <c r="J374" s="219" t="str">
        <f t="shared" si="140"/>
        <v>-</v>
      </c>
      <c r="K374" s="218" t="str">
        <f>N$68</f>
        <v>-</v>
      </c>
      <c r="L374" s="46" t="str">
        <f t="shared" si="135"/>
        <v>-</v>
      </c>
      <c r="M374" s="10" t="str">
        <f t="shared" si="129"/>
        <v>ooo</v>
      </c>
      <c r="N374" s="42">
        <f t="shared" si="130"/>
        <v>0</v>
      </c>
      <c r="O374" s="43">
        <f>IF(AND($E$4=N374,$H$4=M374,$P$57&lt;=SUM(J374:L374),SUM(J374:L374)&lt;=$P$58),1+MAX(O$84:O373),0)</f>
        <v>0</v>
      </c>
      <c r="P374" s="43">
        <f t="shared" si="131"/>
        <v>0</v>
      </c>
      <c r="R374" s="10">
        <v>288</v>
      </c>
      <c r="S374" s="178" t="s">
        <v>382</v>
      </c>
      <c r="T374" s="8">
        <v>160</v>
      </c>
      <c r="U374" s="8">
        <v>159</v>
      </c>
      <c r="V374" s="8">
        <v>159</v>
      </c>
      <c r="W374" s="172">
        <f t="shared" si="136"/>
        <v>1869</v>
      </c>
      <c r="X374" s="10">
        <v>288</v>
      </c>
      <c r="AH374" s="178" t="s">
        <v>339</v>
      </c>
      <c r="AI374" s="172">
        <v>246</v>
      </c>
    </row>
    <row r="375" spans="3:35" x14ac:dyDescent="0.15">
      <c r="C375" s="217">
        <f t="shared" si="139"/>
        <v>11</v>
      </c>
      <c r="D375" s="218" t="str">
        <f>G$69</f>
        <v>-</v>
      </c>
      <c r="E375" s="46">
        <f t="shared" si="134"/>
        <v>14</v>
      </c>
      <c r="F375" s="10" t="str">
        <f t="shared" si="126"/>
        <v>ooi</v>
      </c>
      <c r="G375" s="42">
        <f t="shared" si="127"/>
        <v>0</v>
      </c>
      <c r="H375" s="43">
        <f>IF(AND($E$4=G375,$H$4=F375,$P$57&lt;=SUM(C375:E375),SUM(C375:E375)&lt;=$P$58),1+MAX(H$84:H374),0)</f>
        <v>0</v>
      </c>
      <c r="I375" s="43">
        <f t="shared" si="128"/>
        <v>0</v>
      </c>
      <c r="J375" s="219" t="str">
        <f t="shared" si="140"/>
        <v>-</v>
      </c>
      <c r="K375" s="218" t="str">
        <f>N$69</f>
        <v>-</v>
      </c>
      <c r="L375" s="46" t="str">
        <f t="shared" si="135"/>
        <v>-</v>
      </c>
      <c r="M375" s="10" t="str">
        <f t="shared" si="129"/>
        <v>ooo</v>
      </c>
      <c r="N375" s="42">
        <f t="shared" si="130"/>
        <v>0</v>
      </c>
      <c r="O375" s="43">
        <f>IF(AND($E$4=N375,$H$4=M375,$P$57&lt;=SUM(J375:L375),SUM(J375:L375)&lt;=$P$58),1+MAX(O$84:O374),0)</f>
        <v>0</v>
      </c>
      <c r="P375" s="43">
        <f t="shared" si="131"/>
        <v>0</v>
      </c>
      <c r="R375" s="10">
        <v>289</v>
      </c>
      <c r="S375" s="178" t="s">
        <v>383</v>
      </c>
      <c r="T375" s="8">
        <v>300</v>
      </c>
      <c r="U375" s="8">
        <v>319</v>
      </c>
      <c r="V375" s="8">
        <v>201</v>
      </c>
      <c r="W375" s="172">
        <f t="shared" si="136"/>
        <v>5363</v>
      </c>
      <c r="X375" s="10">
        <v>289</v>
      </c>
      <c r="AH375" s="178" t="s">
        <v>340</v>
      </c>
      <c r="AI375" s="172">
        <v>247</v>
      </c>
    </row>
    <row r="376" spans="3:35" x14ac:dyDescent="0.15">
      <c r="C376" s="217">
        <f t="shared" si="139"/>
        <v>11</v>
      </c>
      <c r="D376" s="218" t="str">
        <f>G$70</f>
        <v>-</v>
      </c>
      <c r="E376" s="46">
        <f t="shared" si="134"/>
        <v>14</v>
      </c>
      <c r="F376" s="10" t="str">
        <f t="shared" si="126"/>
        <v>ooi</v>
      </c>
      <c r="G376" s="42">
        <f t="shared" si="127"/>
        <v>0</v>
      </c>
      <c r="H376" s="43">
        <f>IF(AND($E$4=G376,$H$4=F376,$P$57&lt;=SUM(C376:E376),SUM(C376:E376)&lt;=$P$58),1+MAX(H$84:H375),0)</f>
        <v>0</v>
      </c>
      <c r="I376" s="43">
        <f t="shared" si="128"/>
        <v>0</v>
      </c>
      <c r="J376" s="219" t="str">
        <f t="shared" si="140"/>
        <v>-</v>
      </c>
      <c r="K376" s="218" t="str">
        <f>N$70</f>
        <v>-</v>
      </c>
      <c r="L376" s="46" t="str">
        <f t="shared" si="135"/>
        <v>-</v>
      </c>
      <c r="M376" s="10" t="str">
        <f t="shared" si="129"/>
        <v>ooo</v>
      </c>
      <c r="N376" s="42">
        <f t="shared" si="130"/>
        <v>0</v>
      </c>
      <c r="O376" s="43">
        <f>IF(AND($E$4=N376,$H$4=M376,$P$57&lt;=SUM(J376:L376),SUM(J376:L376)&lt;=$P$58),1+MAX(O$84:O375),0)</f>
        <v>0</v>
      </c>
      <c r="P376" s="43">
        <f t="shared" si="131"/>
        <v>0</v>
      </c>
      <c r="R376" s="10">
        <v>290</v>
      </c>
      <c r="S376" s="178" t="s">
        <v>384</v>
      </c>
      <c r="T376" s="8">
        <v>62</v>
      </c>
      <c r="U376" s="8">
        <v>80</v>
      </c>
      <c r="V376" s="8">
        <v>153</v>
      </c>
      <c r="W376" s="172">
        <f t="shared" si="136"/>
        <v>665</v>
      </c>
      <c r="X376" s="10">
        <v>290</v>
      </c>
      <c r="AH376" s="178" t="s">
        <v>341</v>
      </c>
      <c r="AI376" s="172">
        <v>248</v>
      </c>
    </row>
    <row r="377" spans="3:35" x14ac:dyDescent="0.15">
      <c r="C377" s="217">
        <f t="shared" si="139"/>
        <v>11</v>
      </c>
      <c r="D377" s="218" t="str">
        <f>G$71</f>
        <v>-</v>
      </c>
      <c r="E377" s="46">
        <f t="shared" si="134"/>
        <v>14</v>
      </c>
      <c r="F377" s="10" t="str">
        <f t="shared" si="126"/>
        <v>ooi</v>
      </c>
      <c r="G377" s="42">
        <f t="shared" si="127"/>
        <v>0</v>
      </c>
      <c r="H377" s="43">
        <f>IF(AND($E$4=G377,$H$4=F377,$P$57&lt;=SUM(C377:E377),SUM(C377:E377)&lt;=$P$58),1+MAX(H$84:H376),0)</f>
        <v>0</v>
      </c>
      <c r="I377" s="43">
        <f t="shared" si="128"/>
        <v>0</v>
      </c>
      <c r="J377" s="219" t="str">
        <f t="shared" si="140"/>
        <v>-</v>
      </c>
      <c r="K377" s="218" t="str">
        <f>N$71</f>
        <v>-</v>
      </c>
      <c r="L377" s="46" t="str">
        <f t="shared" si="135"/>
        <v>-</v>
      </c>
      <c r="M377" s="10" t="str">
        <f t="shared" si="129"/>
        <v>ooo</v>
      </c>
      <c r="N377" s="42">
        <f t="shared" si="130"/>
        <v>0</v>
      </c>
      <c r="O377" s="43">
        <f>IF(AND($E$4=N377,$H$4=M377,$P$57&lt;=SUM(J377:L377),SUM(J377:L377)&lt;=$P$58),1+MAX(O$84:O376),0)</f>
        <v>0</v>
      </c>
      <c r="P377" s="43">
        <f t="shared" si="131"/>
        <v>0</v>
      </c>
      <c r="R377" s="10">
        <v>291</v>
      </c>
      <c r="S377" s="178" t="s">
        <v>385</v>
      </c>
      <c r="T377" s="8">
        <v>122</v>
      </c>
      <c r="U377" s="8">
        <v>199</v>
      </c>
      <c r="V377" s="8">
        <v>116</v>
      </c>
      <c r="W377" s="172">
        <f t="shared" si="136"/>
        <v>1765</v>
      </c>
      <c r="X377" s="10">
        <v>291</v>
      </c>
      <c r="AH377" s="178" t="s">
        <v>342</v>
      </c>
      <c r="AI377" s="172">
        <v>249</v>
      </c>
    </row>
    <row r="378" spans="3:35" x14ac:dyDescent="0.15">
      <c r="C378" s="217">
        <f t="shared" si="139"/>
        <v>11</v>
      </c>
      <c r="D378" s="218" t="str">
        <f>G$72</f>
        <v>-</v>
      </c>
      <c r="E378" s="46">
        <f t="shared" si="134"/>
        <v>14</v>
      </c>
      <c r="F378" s="10" t="str">
        <f t="shared" si="126"/>
        <v>ooi</v>
      </c>
      <c r="G378" s="42">
        <f t="shared" si="127"/>
        <v>0</v>
      </c>
      <c r="H378" s="43">
        <f>IF(AND($E$4=G378,$H$4=F378,$P$57&lt;=SUM(C378:E378),SUM(C378:E378)&lt;=$P$58),1+MAX(H$84:H377),0)</f>
        <v>0</v>
      </c>
      <c r="I378" s="43">
        <f t="shared" si="128"/>
        <v>0</v>
      </c>
      <c r="J378" s="219" t="str">
        <f t="shared" si="140"/>
        <v>-</v>
      </c>
      <c r="K378" s="218" t="str">
        <f>N$72</f>
        <v>-</v>
      </c>
      <c r="L378" s="46" t="str">
        <f t="shared" si="135"/>
        <v>-</v>
      </c>
      <c r="M378" s="10" t="str">
        <f t="shared" si="129"/>
        <v>ooo</v>
      </c>
      <c r="N378" s="42">
        <f t="shared" si="130"/>
        <v>0</v>
      </c>
      <c r="O378" s="43">
        <f>IF(AND($E$4=N378,$H$4=M378,$P$57&lt;=SUM(J378:L378),SUM(J378:L378)&lt;=$P$58),1+MAX(O$84:O377),0)</f>
        <v>0</v>
      </c>
      <c r="P378" s="43">
        <f t="shared" si="131"/>
        <v>0</v>
      </c>
      <c r="R378" s="10">
        <v>292</v>
      </c>
      <c r="S378" s="178" t="s">
        <v>386</v>
      </c>
      <c r="T378" s="8">
        <v>2</v>
      </c>
      <c r="U378" s="8">
        <v>153</v>
      </c>
      <c r="V378" s="8">
        <v>80</v>
      </c>
      <c r="W378" s="172">
        <f t="shared" si="136"/>
        <v>415</v>
      </c>
      <c r="X378" s="10">
        <v>292</v>
      </c>
      <c r="AH378" s="178" t="s">
        <v>343</v>
      </c>
      <c r="AI378" s="172">
        <v>250</v>
      </c>
    </row>
    <row r="379" spans="3:35" x14ac:dyDescent="0.15">
      <c r="C379" s="217">
        <f t="shared" si="139"/>
        <v>11</v>
      </c>
      <c r="D379" s="218" t="str">
        <f>G$73</f>
        <v>-</v>
      </c>
      <c r="E379" s="46">
        <f t="shared" si="134"/>
        <v>14</v>
      </c>
      <c r="F379" s="10" t="str">
        <f t="shared" si="126"/>
        <v>ooi</v>
      </c>
      <c r="G379" s="42">
        <f t="shared" si="127"/>
        <v>0</v>
      </c>
      <c r="H379" s="43">
        <f>IF(AND($E$4=G379,$H$4=F379,$P$57&lt;=SUM(C379:E379),SUM(C379:E379)&lt;=$P$58),1+MAX(H$84:H378),0)</f>
        <v>0</v>
      </c>
      <c r="I379" s="43">
        <f t="shared" si="128"/>
        <v>0</v>
      </c>
      <c r="J379" s="219" t="str">
        <f t="shared" si="140"/>
        <v>-</v>
      </c>
      <c r="K379" s="218" t="str">
        <f>N$73</f>
        <v>-</v>
      </c>
      <c r="L379" s="46" t="str">
        <f t="shared" si="135"/>
        <v>-</v>
      </c>
      <c r="M379" s="10" t="str">
        <f t="shared" si="129"/>
        <v>ooo</v>
      </c>
      <c r="N379" s="42">
        <f t="shared" si="130"/>
        <v>0</v>
      </c>
      <c r="O379" s="43">
        <f>IF(AND($E$4=N379,$H$4=M379,$P$57&lt;=SUM(J379:L379),SUM(J379:L379)&lt;=$P$58),1+MAX(O$84:O378),0)</f>
        <v>0</v>
      </c>
      <c r="P379" s="43">
        <f t="shared" si="131"/>
        <v>0</v>
      </c>
      <c r="R379" s="10">
        <v>293</v>
      </c>
      <c r="S379" s="178" t="s">
        <v>387</v>
      </c>
      <c r="T379" s="8">
        <v>128</v>
      </c>
      <c r="U379" s="8">
        <v>92</v>
      </c>
      <c r="V379" s="8">
        <v>42</v>
      </c>
      <c r="W379" s="172">
        <f t="shared" si="136"/>
        <v>594</v>
      </c>
      <c r="X379" s="10">
        <v>293</v>
      </c>
      <c r="AH379" s="180" t="s">
        <v>987</v>
      </c>
      <c r="AI379" s="172">
        <v>250.01</v>
      </c>
    </row>
    <row r="380" spans="3:35" x14ac:dyDescent="0.15">
      <c r="C380" s="217">
        <f t="shared" si="139"/>
        <v>11</v>
      </c>
      <c r="D380" s="218" t="str">
        <f>G$74</f>
        <v>-</v>
      </c>
      <c r="E380" s="46">
        <f t="shared" si="134"/>
        <v>14</v>
      </c>
      <c r="F380" s="10" t="str">
        <f t="shared" si="126"/>
        <v>ooi</v>
      </c>
      <c r="G380" s="42">
        <f t="shared" si="127"/>
        <v>0</v>
      </c>
      <c r="H380" s="43">
        <f>IF(AND($E$4=G380,$H$4=F380,$P$57&lt;=SUM(C380:E380),SUM(C380:E380)&lt;=$P$58),1+MAX(H$84:H379),0)</f>
        <v>0</v>
      </c>
      <c r="I380" s="43">
        <f t="shared" si="128"/>
        <v>0</v>
      </c>
      <c r="J380" s="219" t="str">
        <f t="shared" si="140"/>
        <v>-</v>
      </c>
      <c r="K380" s="218" t="str">
        <f>N$74</f>
        <v>-</v>
      </c>
      <c r="L380" s="46" t="str">
        <f t="shared" si="135"/>
        <v>-</v>
      </c>
      <c r="M380" s="10" t="str">
        <f t="shared" si="129"/>
        <v>ooo</v>
      </c>
      <c r="N380" s="42">
        <f t="shared" si="130"/>
        <v>0</v>
      </c>
      <c r="O380" s="43">
        <f>IF(AND($E$4=N380,$H$4=M380,$P$57&lt;=SUM(J380:L380),SUM(J380:L380)&lt;=$P$58),1+MAX(O$84:O379),0)</f>
        <v>0</v>
      </c>
      <c r="P380" s="43">
        <f t="shared" si="131"/>
        <v>0</v>
      </c>
      <c r="R380" s="10">
        <v>294</v>
      </c>
      <c r="S380" s="178" t="s">
        <v>388</v>
      </c>
      <c r="T380" s="8">
        <v>168</v>
      </c>
      <c r="U380" s="8">
        <v>134</v>
      </c>
      <c r="V380" s="8">
        <v>81</v>
      </c>
      <c r="W380" s="172">
        <f t="shared" si="136"/>
        <v>1215</v>
      </c>
      <c r="X380" s="10">
        <v>294</v>
      </c>
      <c r="AH380" s="181" t="s">
        <v>344</v>
      </c>
      <c r="AI380" s="68">
        <v>251</v>
      </c>
    </row>
    <row r="381" spans="3:35" x14ac:dyDescent="0.15">
      <c r="C381" s="217">
        <f t="shared" si="139"/>
        <v>11</v>
      </c>
      <c r="D381" s="218" t="str">
        <f>G$75</f>
        <v>-</v>
      </c>
      <c r="E381" s="46">
        <f t="shared" si="134"/>
        <v>14</v>
      </c>
      <c r="F381" s="10" t="str">
        <f t="shared" si="126"/>
        <v>ooi</v>
      </c>
      <c r="G381" s="42">
        <f t="shared" si="127"/>
        <v>0</v>
      </c>
      <c r="H381" s="43">
        <f>IF(AND($E$4=G381,$H$4=F381,$P$57&lt;=SUM(C381:E381),SUM(C381:E381)&lt;=$P$58),1+MAX(H$84:H380),0)</f>
        <v>0</v>
      </c>
      <c r="I381" s="43">
        <f t="shared" si="128"/>
        <v>0</v>
      </c>
      <c r="J381" s="219" t="str">
        <f t="shared" si="140"/>
        <v>-</v>
      </c>
      <c r="K381" s="218" t="str">
        <f>N$75</f>
        <v>-</v>
      </c>
      <c r="L381" s="46" t="str">
        <f t="shared" si="135"/>
        <v>-</v>
      </c>
      <c r="M381" s="10" t="str">
        <f t="shared" si="129"/>
        <v>ooo</v>
      </c>
      <c r="N381" s="42">
        <f t="shared" si="130"/>
        <v>0</v>
      </c>
      <c r="O381" s="43">
        <f>IF(AND($E$4=N381,$H$4=M381,$P$57&lt;=SUM(J381:L381),SUM(J381:L381)&lt;=$P$58),1+MAX(O$84:O380),0)</f>
        <v>0</v>
      </c>
      <c r="P381" s="43">
        <f t="shared" si="131"/>
        <v>0</v>
      </c>
      <c r="R381" s="10">
        <v>295</v>
      </c>
      <c r="S381" s="178" t="s">
        <v>389</v>
      </c>
      <c r="T381" s="8">
        <v>208</v>
      </c>
      <c r="U381" s="8">
        <v>179</v>
      </c>
      <c r="V381" s="8">
        <v>142</v>
      </c>
      <c r="W381" s="172">
        <f t="shared" si="136"/>
        <v>2234</v>
      </c>
      <c r="X381" s="10">
        <v>295</v>
      </c>
      <c r="AH381" s="178" t="s">
        <v>345</v>
      </c>
      <c r="AI381" s="172">
        <v>252</v>
      </c>
    </row>
    <row r="382" spans="3:35" x14ac:dyDescent="0.15">
      <c r="C382" s="217">
        <f t="shared" si="139"/>
        <v>11</v>
      </c>
      <c r="D382" s="218" t="str">
        <f>G$76</f>
        <v>-</v>
      </c>
      <c r="E382" s="46">
        <f t="shared" si="134"/>
        <v>14</v>
      </c>
      <c r="F382" s="10" t="str">
        <f t="shared" si="126"/>
        <v>ooi</v>
      </c>
      <c r="G382" s="42">
        <f t="shared" si="127"/>
        <v>0</v>
      </c>
      <c r="H382" s="43">
        <f>IF(AND($E$4=G382,$H$4=F382,$P$57&lt;=SUM(C382:E382),SUM(C382:E382)&lt;=$P$58),1+MAX(H$84:H381),0)</f>
        <v>0</v>
      </c>
      <c r="I382" s="43">
        <f t="shared" si="128"/>
        <v>0</v>
      </c>
      <c r="J382" s="219" t="str">
        <f t="shared" si="140"/>
        <v>-</v>
      </c>
      <c r="K382" s="218" t="str">
        <f>N$76</f>
        <v>-</v>
      </c>
      <c r="L382" s="46" t="str">
        <f t="shared" si="135"/>
        <v>-</v>
      </c>
      <c r="M382" s="10" t="str">
        <f t="shared" si="129"/>
        <v>ooo</v>
      </c>
      <c r="N382" s="42">
        <f t="shared" si="130"/>
        <v>0</v>
      </c>
      <c r="O382" s="43">
        <f>IF(AND($E$4=N382,$H$4=M382,$P$57&lt;=SUM(J382:L382),SUM(J382:L382)&lt;=$P$58),1+MAX(O$84:O381),0)</f>
        <v>0</v>
      </c>
      <c r="P382" s="43">
        <f t="shared" si="131"/>
        <v>0</v>
      </c>
      <c r="R382" s="10">
        <v>296</v>
      </c>
      <c r="S382" s="178" t="s">
        <v>390</v>
      </c>
      <c r="T382" s="8">
        <v>144</v>
      </c>
      <c r="U382" s="8">
        <v>99</v>
      </c>
      <c r="V382" s="8">
        <v>54</v>
      </c>
      <c r="W382" s="172">
        <f t="shared" si="136"/>
        <v>735</v>
      </c>
      <c r="X382" s="10">
        <v>296</v>
      </c>
      <c r="AH382" s="178" t="s">
        <v>346</v>
      </c>
      <c r="AI382" s="172">
        <v>253</v>
      </c>
    </row>
    <row r="383" spans="3:35" x14ac:dyDescent="0.15">
      <c r="C383" s="217">
        <f t="shared" si="139"/>
        <v>11</v>
      </c>
      <c r="D383" s="218" t="str">
        <f>G$77</f>
        <v>-</v>
      </c>
      <c r="E383" s="46">
        <f t="shared" si="134"/>
        <v>14</v>
      </c>
      <c r="F383" s="10" t="str">
        <f t="shared" si="126"/>
        <v>ooi</v>
      </c>
      <c r="G383" s="42">
        <f t="shared" si="127"/>
        <v>0</v>
      </c>
      <c r="H383" s="43">
        <f>IF(AND($E$4=G383,$H$4=F383,$P$57&lt;=SUM(C383:E383),SUM(C383:E383)&lt;=$P$58),1+MAX(H$84:H382),0)</f>
        <v>0</v>
      </c>
      <c r="I383" s="43">
        <f t="shared" si="128"/>
        <v>0</v>
      </c>
      <c r="J383" s="219" t="str">
        <f t="shared" si="140"/>
        <v>-</v>
      </c>
      <c r="K383" s="218" t="str">
        <f>N$77</f>
        <v>-</v>
      </c>
      <c r="L383" s="46" t="str">
        <f t="shared" si="135"/>
        <v>-</v>
      </c>
      <c r="M383" s="10" t="str">
        <f t="shared" si="129"/>
        <v>ooo</v>
      </c>
      <c r="N383" s="42">
        <f t="shared" si="130"/>
        <v>0</v>
      </c>
      <c r="O383" s="43">
        <f>IF(AND($E$4=N383,$H$4=M383,$P$57&lt;=SUM(J383:L383),SUM(J383:L383)&lt;=$P$58),1+MAX(O$84:O382),0)</f>
        <v>0</v>
      </c>
      <c r="P383" s="43">
        <f t="shared" si="131"/>
        <v>0</v>
      </c>
      <c r="R383" s="10">
        <v>297</v>
      </c>
      <c r="S383" s="178" t="s">
        <v>391</v>
      </c>
      <c r="T383" s="8">
        <v>288</v>
      </c>
      <c r="U383" s="8">
        <v>209</v>
      </c>
      <c r="V383" s="8">
        <v>114</v>
      </c>
      <c r="W383" s="172">
        <f t="shared" si="136"/>
        <v>2726</v>
      </c>
      <c r="X383" s="10">
        <v>297</v>
      </c>
      <c r="AH383" s="178" t="s">
        <v>347</v>
      </c>
      <c r="AI383" s="172">
        <v>254</v>
      </c>
    </row>
    <row r="384" spans="3:35" x14ac:dyDescent="0.15">
      <c r="C384" s="217">
        <f t="shared" si="139"/>
        <v>11</v>
      </c>
      <c r="D384" s="218" t="str">
        <f>G$78</f>
        <v>-</v>
      </c>
      <c r="E384" s="46">
        <f t="shared" si="134"/>
        <v>14</v>
      </c>
      <c r="F384" s="10" t="str">
        <f t="shared" si="126"/>
        <v>ooi</v>
      </c>
      <c r="G384" s="42">
        <f t="shared" si="127"/>
        <v>0</v>
      </c>
      <c r="H384" s="43">
        <f>IF(AND($E$4=G384,$H$4=F384,$P$57&lt;=SUM(C384:E384),SUM(C384:E384)&lt;=$P$58),1+MAX(H$84:H383),0)</f>
        <v>0</v>
      </c>
      <c r="I384" s="43">
        <f t="shared" si="128"/>
        <v>0</v>
      </c>
      <c r="J384" s="219" t="str">
        <f t="shared" si="140"/>
        <v>-</v>
      </c>
      <c r="K384" s="218" t="str">
        <f>N$78</f>
        <v>-</v>
      </c>
      <c r="L384" s="46" t="str">
        <f t="shared" si="135"/>
        <v>-</v>
      </c>
      <c r="M384" s="10" t="str">
        <f t="shared" si="129"/>
        <v>ooo</v>
      </c>
      <c r="N384" s="42">
        <f t="shared" si="130"/>
        <v>0</v>
      </c>
      <c r="O384" s="43">
        <f>IF(AND($E$4=N384,$H$4=M384,$P$57&lt;=SUM(J384:L384),SUM(J384:L384)&lt;=$P$58),1+MAX(O$84:O383),0)</f>
        <v>0</v>
      </c>
      <c r="P384" s="43">
        <f t="shared" si="131"/>
        <v>0</v>
      </c>
      <c r="R384" s="10">
        <v>298</v>
      </c>
      <c r="S384" s="178" t="s">
        <v>282</v>
      </c>
      <c r="T384" s="8">
        <v>100</v>
      </c>
      <c r="U384" s="8">
        <v>36</v>
      </c>
      <c r="V384" s="8">
        <v>71</v>
      </c>
      <c r="W384" s="172">
        <f t="shared" si="136"/>
        <v>312</v>
      </c>
      <c r="X384" s="10">
        <v>298</v>
      </c>
      <c r="AH384" s="178" t="s">
        <v>348</v>
      </c>
      <c r="AI384" s="172">
        <v>255</v>
      </c>
    </row>
    <row r="385" spans="3:35" x14ac:dyDescent="0.15">
      <c r="C385" s="217">
        <f t="shared" si="139"/>
        <v>11</v>
      </c>
      <c r="D385" s="218" t="str">
        <f>G$79</f>
        <v>-</v>
      </c>
      <c r="E385" s="46">
        <f t="shared" si="134"/>
        <v>14</v>
      </c>
      <c r="F385" s="10" t="str">
        <f t="shared" si="126"/>
        <v>ooi</v>
      </c>
      <c r="G385" s="42">
        <f t="shared" si="127"/>
        <v>0</v>
      </c>
      <c r="H385" s="43">
        <f>IF(AND($E$4=G385,$H$4=F385,$P$57&lt;=SUM(C385:E385),SUM(C385:E385)&lt;=$P$58),1+MAX(H$84:H384),0)</f>
        <v>0</v>
      </c>
      <c r="I385" s="43">
        <f t="shared" si="128"/>
        <v>0</v>
      </c>
      <c r="J385" s="219" t="str">
        <f t="shared" si="140"/>
        <v>-</v>
      </c>
      <c r="K385" s="218" t="str">
        <f>N$79</f>
        <v>-</v>
      </c>
      <c r="L385" s="46" t="str">
        <f t="shared" si="135"/>
        <v>-</v>
      </c>
      <c r="M385" s="10" t="str">
        <f t="shared" si="129"/>
        <v>ooo</v>
      </c>
      <c r="N385" s="42">
        <f t="shared" si="130"/>
        <v>0</v>
      </c>
      <c r="O385" s="43">
        <f>IF(AND($E$4=N385,$H$4=M385,$P$57&lt;=SUM(J385:L385),SUM(J385:L385)&lt;=$P$58),1+MAX(O$84:O384),0)</f>
        <v>0</v>
      </c>
      <c r="P385" s="43">
        <f t="shared" si="131"/>
        <v>0</v>
      </c>
      <c r="R385" s="10">
        <v>299</v>
      </c>
      <c r="S385" s="178" t="s">
        <v>392</v>
      </c>
      <c r="T385" s="8">
        <v>60</v>
      </c>
      <c r="U385" s="8">
        <v>82</v>
      </c>
      <c r="V385" s="8">
        <v>236</v>
      </c>
      <c r="W385" s="172">
        <f t="shared" si="136"/>
        <v>819</v>
      </c>
      <c r="X385" s="10">
        <v>299</v>
      </c>
      <c r="AH385" s="178" t="s">
        <v>349</v>
      </c>
      <c r="AI385" s="172">
        <v>256</v>
      </c>
    </row>
    <row r="386" spans="3:35" x14ac:dyDescent="0.15">
      <c r="C386" s="217">
        <f t="shared" si="139"/>
        <v>11</v>
      </c>
      <c r="D386" s="218" t="str">
        <f>G$80</f>
        <v>-</v>
      </c>
      <c r="E386" s="46">
        <f t="shared" si="134"/>
        <v>14</v>
      </c>
      <c r="F386" s="10" t="str">
        <f t="shared" si="126"/>
        <v>ooi</v>
      </c>
      <c r="G386" s="42">
        <f t="shared" si="127"/>
        <v>0</v>
      </c>
      <c r="H386" s="43">
        <f>IF(AND($E$4=G386,$H$4=F386,$P$57&lt;=SUM(C386:E386),SUM(C386:E386)&lt;=$P$58),1+MAX(H$84:H385),0)</f>
        <v>0</v>
      </c>
      <c r="I386" s="43">
        <f t="shared" si="128"/>
        <v>0</v>
      </c>
      <c r="J386" s="219" t="str">
        <f t="shared" si="140"/>
        <v>-</v>
      </c>
      <c r="K386" s="218" t="str">
        <f>N$80</f>
        <v>-</v>
      </c>
      <c r="L386" s="46" t="str">
        <f t="shared" si="135"/>
        <v>-</v>
      </c>
      <c r="M386" s="10" t="str">
        <f t="shared" si="129"/>
        <v>ooo</v>
      </c>
      <c r="N386" s="42">
        <f t="shared" si="130"/>
        <v>0</v>
      </c>
      <c r="O386" s="43">
        <f>IF(AND($E$4=N386,$H$4=M386,$P$57&lt;=SUM(J386:L386),SUM(J386:L386)&lt;=$P$58),1+MAX(O$84:O385),0)</f>
        <v>0</v>
      </c>
      <c r="P386" s="43">
        <f t="shared" si="131"/>
        <v>0</v>
      </c>
      <c r="R386" s="10">
        <v>300</v>
      </c>
      <c r="S386" s="178" t="s">
        <v>393</v>
      </c>
      <c r="T386" s="8">
        <v>100</v>
      </c>
      <c r="U386" s="8">
        <v>84</v>
      </c>
      <c r="V386" s="8">
        <v>84</v>
      </c>
      <c r="W386" s="172">
        <f t="shared" si="136"/>
        <v>650</v>
      </c>
      <c r="X386" s="10">
        <v>300</v>
      </c>
      <c r="AH386" s="178" t="s">
        <v>350</v>
      </c>
      <c r="AI386" s="172">
        <v>257</v>
      </c>
    </row>
    <row r="387" spans="3:35" x14ac:dyDescent="0.15">
      <c r="C387" s="217">
        <f t="shared" si="139"/>
        <v>11</v>
      </c>
      <c r="D387" s="218" t="str">
        <f>G$81</f>
        <v>-</v>
      </c>
      <c r="E387" s="46">
        <f t="shared" si="134"/>
        <v>14</v>
      </c>
      <c r="F387" s="10" t="str">
        <f t="shared" si="126"/>
        <v>ooi</v>
      </c>
      <c r="G387" s="42">
        <f t="shared" si="127"/>
        <v>0</v>
      </c>
      <c r="H387" s="43">
        <f>IF(AND($E$4=G387,$H$4=F387,$P$57&lt;=SUM(C387:E387),SUM(C387:E387)&lt;=$P$58),1+MAX(H$84:H386),0)</f>
        <v>0</v>
      </c>
      <c r="I387" s="43">
        <f t="shared" si="128"/>
        <v>0</v>
      </c>
      <c r="J387" s="219" t="str">
        <f t="shared" si="140"/>
        <v>-</v>
      </c>
      <c r="K387" s="218" t="str">
        <f>N$81</f>
        <v>-</v>
      </c>
      <c r="L387" s="46" t="str">
        <f t="shared" si="135"/>
        <v>-</v>
      </c>
      <c r="M387" s="10" t="str">
        <f t="shared" si="129"/>
        <v>ooo</v>
      </c>
      <c r="N387" s="42">
        <f t="shared" si="130"/>
        <v>0</v>
      </c>
      <c r="O387" s="43">
        <f>IF(AND($E$4=N387,$H$4=M387,$P$57&lt;=SUM(J387:L387),SUM(J387:L387)&lt;=$P$58),1+MAX(O$84:O386),0)</f>
        <v>0</v>
      </c>
      <c r="P387" s="43">
        <f t="shared" si="131"/>
        <v>0</v>
      </c>
      <c r="R387" s="10">
        <v>301</v>
      </c>
      <c r="S387" s="178" t="s">
        <v>394</v>
      </c>
      <c r="T387" s="8">
        <v>140</v>
      </c>
      <c r="U387" s="8">
        <v>132</v>
      </c>
      <c r="V387" s="8">
        <v>132</v>
      </c>
      <c r="W387" s="172">
        <f t="shared" si="136"/>
        <v>1366</v>
      </c>
      <c r="X387" s="10">
        <v>301</v>
      </c>
      <c r="AH387" s="178" t="s">
        <v>351</v>
      </c>
      <c r="AI387" s="172">
        <v>258</v>
      </c>
    </row>
    <row r="388" spans="3:35" x14ac:dyDescent="0.15">
      <c r="C388" s="217">
        <f t="shared" ref="C388:C403" si="141">F$69</f>
        <v>12</v>
      </c>
      <c r="D388" s="218">
        <f>G$66</f>
        <v>13</v>
      </c>
      <c r="E388" s="46">
        <f t="shared" si="134"/>
        <v>14</v>
      </c>
      <c r="F388" s="10" t="str">
        <f t="shared" si="126"/>
        <v>ooi</v>
      </c>
      <c r="G388" s="42">
        <f t="shared" si="127"/>
        <v>237</v>
      </c>
      <c r="H388" s="43">
        <f>IF(AND($E$4=G388,$H$4=F388,$P$57&lt;=SUM(C388:E388),SUM(C388:E388)&lt;=$P$58),1+MAX(H$84:H387),0)</f>
        <v>0</v>
      </c>
      <c r="I388" s="43">
        <f t="shared" si="128"/>
        <v>0</v>
      </c>
      <c r="J388" s="219" t="str">
        <f t="shared" ref="J388:J403" si="142">M$69</f>
        <v>-</v>
      </c>
      <c r="K388" s="218">
        <f>N$66</f>
        <v>13</v>
      </c>
      <c r="L388" s="46" t="str">
        <f t="shared" si="135"/>
        <v>-</v>
      </c>
      <c r="M388" s="10" t="str">
        <f t="shared" si="129"/>
        <v>oio</v>
      </c>
      <c r="N388" s="42">
        <f t="shared" si="130"/>
        <v>0</v>
      </c>
      <c r="O388" s="43">
        <f>IF(AND($E$4=N388,$H$4=M388,$P$57&lt;=SUM(J388:L388),SUM(J388:L388)&lt;=$P$58),1+MAX(O$84:O387),0)</f>
        <v>0</v>
      </c>
      <c r="P388" s="43">
        <f t="shared" si="131"/>
        <v>0</v>
      </c>
      <c r="R388" s="10">
        <v>302</v>
      </c>
      <c r="S388" s="178" t="s">
        <v>395</v>
      </c>
      <c r="T388" s="8">
        <v>100</v>
      </c>
      <c r="U388" s="8">
        <v>141</v>
      </c>
      <c r="V388" s="8">
        <v>141</v>
      </c>
      <c r="W388" s="172">
        <f t="shared" si="136"/>
        <v>1286</v>
      </c>
      <c r="X388" s="10">
        <v>302</v>
      </c>
      <c r="AH388" s="178" t="s">
        <v>352</v>
      </c>
      <c r="AI388" s="172">
        <v>259</v>
      </c>
    </row>
    <row r="389" spans="3:35" x14ac:dyDescent="0.15">
      <c r="C389" s="217">
        <f t="shared" si="141"/>
        <v>12</v>
      </c>
      <c r="D389" s="218">
        <f>G$67</f>
        <v>14</v>
      </c>
      <c r="E389" s="46">
        <f t="shared" si="134"/>
        <v>14</v>
      </c>
      <c r="F389" s="10" t="str">
        <f t="shared" si="126"/>
        <v>oii</v>
      </c>
      <c r="G389" s="42">
        <f t="shared" si="127"/>
        <v>238</v>
      </c>
      <c r="H389" s="43">
        <f>IF(AND($E$4=G389,$H$4=F389,$P$57&lt;=SUM(C389:E389),SUM(C389:E389)&lt;=$P$58),1+MAX(H$84:H388),0)</f>
        <v>0</v>
      </c>
      <c r="I389" s="43">
        <f t="shared" si="128"/>
        <v>0</v>
      </c>
      <c r="J389" s="219" t="str">
        <f t="shared" si="142"/>
        <v>-</v>
      </c>
      <c r="K389" s="218" t="str">
        <f>N$67</f>
        <v>-</v>
      </c>
      <c r="L389" s="46" t="str">
        <f t="shared" si="135"/>
        <v>-</v>
      </c>
      <c r="M389" s="10" t="str">
        <f t="shared" si="129"/>
        <v>ooo</v>
      </c>
      <c r="N389" s="42">
        <f t="shared" si="130"/>
        <v>0</v>
      </c>
      <c r="O389" s="43">
        <f>IF(AND($E$4=N389,$H$4=M389,$P$57&lt;=SUM(J389:L389),SUM(J389:L389)&lt;=$P$58),1+MAX(O$84:O388),0)</f>
        <v>0</v>
      </c>
      <c r="P389" s="43">
        <f t="shared" si="131"/>
        <v>0</v>
      </c>
      <c r="R389" s="10">
        <v>303</v>
      </c>
      <c r="S389" s="178" t="s">
        <v>396</v>
      </c>
      <c r="T389" s="8">
        <v>100</v>
      </c>
      <c r="U389" s="8">
        <v>155</v>
      </c>
      <c r="V389" s="8">
        <v>155</v>
      </c>
      <c r="W389" s="172">
        <f t="shared" si="136"/>
        <v>1463</v>
      </c>
      <c r="X389" s="10">
        <v>303</v>
      </c>
      <c r="AH389" s="178" t="s">
        <v>353</v>
      </c>
      <c r="AI389" s="172">
        <v>260</v>
      </c>
    </row>
    <row r="390" spans="3:35" x14ac:dyDescent="0.15">
      <c r="C390" s="217">
        <f t="shared" si="141"/>
        <v>12</v>
      </c>
      <c r="D390" s="218" t="str">
        <f>G$68</f>
        <v>-</v>
      </c>
      <c r="E390" s="46">
        <f t="shared" si="134"/>
        <v>14</v>
      </c>
      <c r="F390" s="10" t="str">
        <f t="shared" si="126"/>
        <v>ooi</v>
      </c>
      <c r="G390" s="42">
        <f t="shared" si="127"/>
        <v>0</v>
      </c>
      <c r="H390" s="43">
        <f>IF(AND($E$4=G390,$H$4=F390,$P$57&lt;=SUM(C390:E390),SUM(C390:E390)&lt;=$P$58),1+MAX(H$84:H389),0)</f>
        <v>0</v>
      </c>
      <c r="I390" s="43">
        <f t="shared" si="128"/>
        <v>0</v>
      </c>
      <c r="J390" s="219" t="str">
        <f t="shared" si="142"/>
        <v>-</v>
      </c>
      <c r="K390" s="218" t="str">
        <f>N$68</f>
        <v>-</v>
      </c>
      <c r="L390" s="46" t="str">
        <f t="shared" si="135"/>
        <v>-</v>
      </c>
      <c r="M390" s="10" t="str">
        <f t="shared" si="129"/>
        <v>ooo</v>
      </c>
      <c r="N390" s="42">
        <f t="shared" si="130"/>
        <v>0</v>
      </c>
      <c r="O390" s="43">
        <f>IF(AND($E$4=N390,$H$4=M390,$P$57&lt;=SUM(J390:L390),SUM(J390:L390)&lt;=$P$58),1+MAX(O$84:O389),0)</f>
        <v>0</v>
      </c>
      <c r="P390" s="43">
        <f t="shared" si="131"/>
        <v>0</v>
      </c>
      <c r="R390" s="10">
        <v>304</v>
      </c>
      <c r="S390" s="178" t="s">
        <v>397</v>
      </c>
      <c r="T390" s="8">
        <v>100</v>
      </c>
      <c r="U390" s="8">
        <v>121</v>
      </c>
      <c r="V390" s="8">
        <v>168</v>
      </c>
      <c r="W390" s="172">
        <f t="shared" si="136"/>
        <v>1214</v>
      </c>
      <c r="X390" s="10">
        <v>304</v>
      </c>
      <c r="AH390" s="178" t="s">
        <v>354</v>
      </c>
      <c r="AI390" s="172">
        <v>261</v>
      </c>
    </row>
    <row r="391" spans="3:35" x14ac:dyDescent="0.15">
      <c r="C391" s="217">
        <f t="shared" si="141"/>
        <v>12</v>
      </c>
      <c r="D391" s="218" t="str">
        <f>G$69</f>
        <v>-</v>
      </c>
      <c r="E391" s="46">
        <f t="shared" si="134"/>
        <v>14</v>
      </c>
      <c r="F391" s="10" t="str">
        <f t="shared" si="126"/>
        <v>ooi</v>
      </c>
      <c r="G391" s="42">
        <f t="shared" si="127"/>
        <v>0</v>
      </c>
      <c r="H391" s="43">
        <f>IF(AND($E$4=G391,$H$4=F391,$P$57&lt;=SUM(C391:E391),SUM(C391:E391)&lt;=$P$58),1+MAX(H$84:H390),0)</f>
        <v>0</v>
      </c>
      <c r="I391" s="43">
        <f t="shared" si="128"/>
        <v>0</v>
      </c>
      <c r="J391" s="219" t="str">
        <f t="shared" si="142"/>
        <v>-</v>
      </c>
      <c r="K391" s="218" t="str">
        <f>N$69</f>
        <v>-</v>
      </c>
      <c r="L391" s="46" t="str">
        <f t="shared" si="135"/>
        <v>-</v>
      </c>
      <c r="M391" s="10" t="str">
        <f t="shared" si="129"/>
        <v>ooo</v>
      </c>
      <c r="N391" s="42">
        <f t="shared" si="130"/>
        <v>0</v>
      </c>
      <c r="O391" s="43">
        <f>IF(AND($E$4=N391,$H$4=M391,$P$57&lt;=SUM(J391:L391),SUM(J391:L391)&lt;=$P$58),1+MAX(O$84:O390),0)</f>
        <v>0</v>
      </c>
      <c r="P391" s="43">
        <f t="shared" si="131"/>
        <v>0</v>
      </c>
      <c r="R391" s="10">
        <v>305</v>
      </c>
      <c r="S391" s="178" t="s">
        <v>398</v>
      </c>
      <c r="T391" s="8">
        <v>120</v>
      </c>
      <c r="U391" s="8">
        <v>158</v>
      </c>
      <c r="V391" s="8">
        <v>240</v>
      </c>
      <c r="W391" s="172">
        <f t="shared" si="136"/>
        <v>1976</v>
      </c>
      <c r="X391" s="10">
        <v>305</v>
      </c>
      <c r="AH391" s="178" t="s">
        <v>355</v>
      </c>
      <c r="AI391" s="172">
        <v>262</v>
      </c>
    </row>
    <row r="392" spans="3:35" x14ac:dyDescent="0.15">
      <c r="C392" s="217">
        <f t="shared" si="141"/>
        <v>12</v>
      </c>
      <c r="D392" s="218" t="str">
        <f>G$70</f>
        <v>-</v>
      </c>
      <c r="E392" s="46">
        <f t="shared" si="134"/>
        <v>14</v>
      </c>
      <c r="F392" s="10" t="str">
        <f t="shared" si="126"/>
        <v>ooi</v>
      </c>
      <c r="G392" s="42">
        <f t="shared" si="127"/>
        <v>0</v>
      </c>
      <c r="H392" s="43">
        <f>IF(AND($E$4=G392,$H$4=F392,$P$57&lt;=SUM(C392:E392),SUM(C392:E392)&lt;=$P$58),1+MAX(H$84:H391),0)</f>
        <v>0</v>
      </c>
      <c r="I392" s="43">
        <f t="shared" si="128"/>
        <v>0</v>
      </c>
      <c r="J392" s="219" t="str">
        <f t="shared" si="142"/>
        <v>-</v>
      </c>
      <c r="K392" s="218" t="str">
        <f>N$70</f>
        <v>-</v>
      </c>
      <c r="L392" s="46" t="str">
        <f t="shared" si="135"/>
        <v>-</v>
      </c>
      <c r="M392" s="10" t="str">
        <f t="shared" si="129"/>
        <v>ooo</v>
      </c>
      <c r="N392" s="42">
        <f t="shared" si="130"/>
        <v>0</v>
      </c>
      <c r="O392" s="43">
        <f>IF(AND($E$4=N392,$H$4=M392,$P$57&lt;=SUM(J392:L392),SUM(J392:L392)&lt;=$P$58),1+MAX(O$84:O391),0)</f>
        <v>0</v>
      </c>
      <c r="P392" s="43">
        <f t="shared" si="131"/>
        <v>0</v>
      </c>
      <c r="R392" s="10">
        <v>306</v>
      </c>
      <c r="S392" s="178" t="s">
        <v>399</v>
      </c>
      <c r="T392" s="8">
        <v>140</v>
      </c>
      <c r="U392" s="8">
        <v>198</v>
      </c>
      <c r="V392" s="8">
        <v>314</v>
      </c>
      <c r="W392" s="172">
        <f t="shared" si="136"/>
        <v>2961</v>
      </c>
      <c r="X392" s="10">
        <v>306</v>
      </c>
      <c r="AH392" s="178" t="s">
        <v>356</v>
      </c>
      <c r="AI392" s="172">
        <v>263</v>
      </c>
    </row>
    <row r="393" spans="3:35" x14ac:dyDescent="0.15">
      <c r="C393" s="217">
        <f t="shared" si="141"/>
        <v>12</v>
      </c>
      <c r="D393" s="218" t="str">
        <f>G$71</f>
        <v>-</v>
      </c>
      <c r="E393" s="46">
        <f t="shared" si="134"/>
        <v>14</v>
      </c>
      <c r="F393" s="10" t="str">
        <f t="shared" si="126"/>
        <v>ooi</v>
      </c>
      <c r="G393" s="42">
        <f t="shared" si="127"/>
        <v>0</v>
      </c>
      <c r="H393" s="43">
        <f>IF(AND($E$4=G393,$H$4=F393,$P$57&lt;=SUM(C393:E393),SUM(C393:E393)&lt;=$P$58),1+MAX(H$84:H392),0)</f>
        <v>0</v>
      </c>
      <c r="I393" s="43">
        <f t="shared" si="128"/>
        <v>0</v>
      </c>
      <c r="J393" s="219" t="str">
        <f t="shared" si="142"/>
        <v>-</v>
      </c>
      <c r="K393" s="218" t="str">
        <f>N$71</f>
        <v>-</v>
      </c>
      <c r="L393" s="46" t="str">
        <f t="shared" si="135"/>
        <v>-</v>
      </c>
      <c r="M393" s="10" t="str">
        <f t="shared" si="129"/>
        <v>ooo</v>
      </c>
      <c r="N393" s="42">
        <f t="shared" si="130"/>
        <v>0</v>
      </c>
      <c r="O393" s="43">
        <f>IF(AND($E$4=N393,$H$4=M393,$P$57&lt;=SUM(J393:L393),SUM(J393:L393)&lt;=$P$58),1+MAX(O$84:O392),0)</f>
        <v>0</v>
      </c>
      <c r="P393" s="43">
        <f t="shared" si="131"/>
        <v>0</v>
      </c>
      <c r="R393" s="10">
        <v>307</v>
      </c>
      <c r="S393" s="178" t="s">
        <v>400</v>
      </c>
      <c r="T393" s="8">
        <v>60</v>
      </c>
      <c r="U393" s="8">
        <v>78</v>
      </c>
      <c r="V393" s="8">
        <v>107</v>
      </c>
      <c r="W393" s="172">
        <f t="shared" si="136"/>
        <v>547</v>
      </c>
      <c r="X393" s="10">
        <v>307</v>
      </c>
      <c r="AH393" s="178" t="s">
        <v>357</v>
      </c>
      <c r="AI393" s="172">
        <v>264</v>
      </c>
    </row>
    <row r="394" spans="3:35" x14ac:dyDescent="0.15">
      <c r="C394" s="217">
        <f t="shared" si="141"/>
        <v>12</v>
      </c>
      <c r="D394" s="218" t="str">
        <f>G$72</f>
        <v>-</v>
      </c>
      <c r="E394" s="46">
        <f t="shared" si="134"/>
        <v>14</v>
      </c>
      <c r="F394" s="10" t="str">
        <f t="shared" si="126"/>
        <v>ooi</v>
      </c>
      <c r="G394" s="42">
        <f t="shared" si="127"/>
        <v>0</v>
      </c>
      <c r="H394" s="43">
        <f>IF(AND($E$4=G394,$H$4=F394,$P$57&lt;=SUM(C394:E394),SUM(C394:E394)&lt;=$P$58),1+MAX(H$84:H393),0)</f>
        <v>0</v>
      </c>
      <c r="I394" s="43">
        <f t="shared" si="128"/>
        <v>0</v>
      </c>
      <c r="J394" s="219" t="str">
        <f t="shared" si="142"/>
        <v>-</v>
      </c>
      <c r="K394" s="218" t="str">
        <f>N$72</f>
        <v>-</v>
      </c>
      <c r="L394" s="46" t="str">
        <f t="shared" si="135"/>
        <v>-</v>
      </c>
      <c r="M394" s="10" t="str">
        <f t="shared" si="129"/>
        <v>ooo</v>
      </c>
      <c r="N394" s="42">
        <f t="shared" si="130"/>
        <v>0</v>
      </c>
      <c r="O394" s="43">
        <f>IF(AND($E$4=N394,$H$4=M394,$P$57&lt;=SUM(J394:L394),SUM(J394:L394)&lt;=$P$58),1+MAX(O$84:O393),0)</f>
        <v>0</v>
      </c>
      <c r="P394" s="43">
        <f t="shared" si="131"/>
        <v>0</v>
      </c>
      <c r="R394" s="10">
        <v>308</v>
      </c>
      <c r="S394" s="178" t="s">
        <v>401</v>
      </c>
      <c r="T394" s="8">
        <v>120</v>
      </c>
      <c r="U394" s="8">
        <v>121</v>
      </c>
      <c r="V394" s="8">
        <v>152</v>
      </c>
      <c r="W394" s="172">
        <f t="shared" si="136"/>
        <v>1257</v>
      </c>
      <c r="X394" s="10">
        <v>308</v>
      </c>
      <c r="AH394" s="178" t="s">
        <v>358</v>
      </c>
      <c r="AI394" s="172">
        <v>265</v>
      </c>
    </row>
    <row r="395" spans="3:35" x14ac:dyDescent="0.15">
      <c r="C395" s="217">
        <f t="shared" si="141"/>
        <v>12</v>
      </c>
      <c r="D395" s="218" t="str">
        <f>G$73</f>
        <v>-</v>
      </c>
      <c r="E395" s="46">
        <f t="shared" si="134"/>
        <v>14</v>
      </c>
      <c r="F395" s="10" t="str">
        <f t="shared" si="126"/>
        <v>ooi</v>
      </c>
      <c r="G395" s="42">
        <f t="shared" si="127"/>
        <v>0</v>
      </c>
      <c r="H395" s="43">
        <f>IF(AND($E$4=G395,$H$4=F395,$P$57&lt;=SUM(C395:E395),SUM(C395:E395)&lt;=$P$58),1+MAX(H$84:H394),0)</f>
        <v>0</v>
      </c>
      <c r="I395" s="43">
        <f t="shared" si="128"/>
        <v>0</v>
      </c>
      <c r="J395" s="219" t="str">
        <f t="shared" si="142"/>
        <v>-</v>
      </c>
      <c r="K395" s="218" t="str">
        <f>N$73</f>
        <v>-</v>
      </c>
      <c r="L395" s="46" t="str">
        <f t="shared" si="135"/>
        <v>-</v>
      </c>
      <c r="M395" s="10" t="str">
        <f t="shared" si="129"/>
        <v>ooo</v>
      </c>
      <c r="N395" s="42">
        <f t="shared" si="130"/>
        <v>0</v>
      </c>
      <c r="O395" s="43">
        <f>IF(AND($E$4=N395,$H$4=M395,$P$57&lt;=SUM(J395:L395),SUM(J395:L395)&lt;=$P$58),1+MAX(O$84:O394),0)</f>
        <v>0</v>
      </c>
      <c r="P395" s="43">
        <f t="shared" si="131"/>
        <v>0</v>
      </c>
      <c r="R395" s="10">
        <v>309</v>
      </c>
      <c r="S395" s="178" t="s">
        <v>402</v>
      </c>
      <c r="T395" s="8">
        <v>80</v>
      </c>
      <c r="U395" s="8">
        <v>123</v>
      </c>
      <c r="V395" s="8">
        <v>78</v>
      </c>
      <c r="W395" s="172">
        <f t="shared" si="136"/>
        <v>798</v>
      </c>
      <c r="X395" s="10">
        <v>309</v>
      </c>
      <c r="AH395" s="178" t="s">
        <v>359</v>
      </c>
      <c r="AI395" s="172">
        <v>266</v>
      </c>
    </row>
    <row r="396" spans="3:35" x14ac:dyDescent="0.15">
      <c r="C396" s="217">
        <f t="shared" si="141"/>
        <v>12</v>
      </c>
      <c r="D396" s="218" t="str">
        <f>G$74</f>
        <v>-</v>
      </c>
      <c r="E396" s="46">
        <f t="shared" si="134"/>
        <v>14</v>
      </c>
      <c r="F396" s="10" t="str">
        <f t="shared" si="126"/>
        <v>ooi</v>
      </c>
      <c r="G396" s="42">
        <f t="shared" si="127"/>
        <v>0</v>
      </c>
      <c r="H396" s="43">
        <f>IF(AND($E$4=G396,$H$4=F396,$P$57&lt;=SUM(C396:E396),SUM(C396:E396)&lt;=$P$58),1+MAX(H$84:H395),0)</f>
        <v>0</v>
      </c>
      <c r="I396" s="43">
        <f t="shared" si="128"/>
        <v>0</v>
      </c>
      <c r="J396" s="219" t="str">
        <f t="shared" si="142"/>
        <v>-</v>
      </c>
      <c r="K396" s="218" t="str">
        <f>N$74</f>
        <v>-</v>
      </c>
      <c r="L396" s="46" t="str">
        <f t="shared" si="135"/>
        <v>-</v>
      </c>
      <c r="M396" s="10" t="str">
        <f t="shared" si="129"/>
        <v>ooo</v>
      </c>
      <c r="N396" s="42">
        <f t="shared" si="130"/>
        <v>0</v>
      </c>
      <c r="O396" s="43">
        <f>IF(AND($E$4=N396,$H$4=M396,$P$57&lt;=SUM(J396:L396),SUM(J396:L396)&lt;=$P$58),1+MAX(O$84:O395),0)</f>
        <v>0</v>
      </c>
      <c r="P396" s="43">
        <f t="shared" si="131"/>
        <v>0</v>
      </c>
      <c r="R396" s="10">
        <v>310</v>
      </c>
      <c r="S396" s="178" t="s">
        <v>403</v>
      </c>
      <c r="T396" s="8">
        <v>140</v>
      </c>
      <c r="U396" s="8">
        <v>215</v>
      </c>
      <c r="V396" s="8">
        <v>127</v>
      </c>
      <c r="W396" s="172">
        <f t="shared" si="136"/>
        <v>2100</v>
      </c>
      <c r="X396" s="10">
        <v>310</v>
      </c>
      <c r="AH396" s="178" t="s">
        <v>360</v>
      </c>
      <c r="AI396" s="172">
        <v>267</v>
      </c>
    </row>
    <row r="397" spans="3:35" x14ac:dyDescent="0.15">
      <c r="C397" s="217">
        <f t="shared" si="141"/>
        <v>12</v>
      </c>
      <c r="D397" s="218" t="str">
        <f>G$75</f>
        <v>-</v>
      </c>
      <c r="E397" s="46">
        <f t="shared" si="134"/>
        <v>14</v>
      </c>
      <c r="F397" s="10" t="str">
        <f t="shared" si="126"/>
        <v>ooi</v>
      </c>
      <c r="G397" s="42">
        <f t="shared" si="127"/>
        <v>0</v>
      </c>
      <c r="H397" s="43">
        <f>IF(AND($E$4=G397,$H$4=F397,$P$57&lt;=SUM(C397:E397),SUM(C397:E397)&lt;=$P$58),1+MAX(H$84:H396),0)</f>
        <v>0</v>
      </c>
      <c r="I397" s="43">
        <f t="shared" si="128"/>
        <v>0</v>
      </c>
      <c r="J397" s="219" t="str">
        <f t="shared" si="142"/>
        <v>-</v>
      </c>
      <c r="K397" s="218" t="str">
        <f>N$75</f>
        <v>-</v>
      </c>
      <c r="L397" s="46" t="str">
        <f t="shared" si="135"/>
        <v>-</v>
      </c>
      <c r="M397" s="10" t="str">
        <f t="shared" si="129"/>
        <v>ooo</v>
      </c>
      <c r="N397" s="42">
        <f t="shared" si="130"/>
        <v>0</v>
      </c>
      <c r="O397" s="43">
        <f>IF(AND($E$4=N397,$H$4=M397,$P$57&lt;=SUM(J397:L397),SUM(J397:L397)&lt;=$P$58),1+MAX(O$84:O396),0)</f>
        <v>0</v>
      </c>
      <c r="P397" s="43">
        <f t="shared" si="131"/>
        <v>0</v>
      </c>
      <c r="R397" s="10">
        <v>311</v>
      </c>
      <c r="S397" s="178" t="s">
        <v>404</v>
      </c>
      <c r="T397" s="8">
        <v>120</v>
      </c>
      <c r="U397" s="8">
        <v>167</v>
      </c>
      <c r="V397" s="8">
        <v>147</v>
      </c>
      <c r="W397" s="172">
        <f t="shared" si="136"/>
        <v>1657</v>
      </c>
      <c r="X397" s="10">
        <v>311</v>
      </c>
      <c r="AH397" s="178" t="s">
        <v>361</v>
      </c>
      <c r="AI397" s="172">
        <v>268</v>
      </c>
    </row>
    <row r="398" spans="3:35" x14ac:dyDescent="0.15">
      <c r="C398" s="217">
        <f t="shared" si="141"/>
        <v>12</v>
      </c>
      <c r="D398" s="218" t="str">
        <f>G$76</f>
        <v>-</v>
      </c>
      <c r="E398" s="46">
        <f t="shared" si="134"/>
        <v>14</v>
      </c>
      <c r="F398" s="10" t="str">
        <f t="shared" si="126"/>
        <v>ooi</v>
      </c>
      <c r="G398" s="42">
        <f t="shared" si="127"/>
        <v>0</v>
      </c>
      <c r="H398" s="43">
        <f>IF(AND($E$4=G398,$H$4=F398,$P$57&lt;=SUM(C398:E398),SUM(C398:E398)&lt;=$P$58),1+MAX(H$84:H397),0)</f>
        <v>0</v>
      </c>
      <c r="I398" s="43">
        <f t="shared" si="128"/>
        <v>0</v>
      </c>
      <c r="J398" s="219" t="str">
        <f t="shared" si="142"/>
        <v>-</v>
      </c>
      <c r="K398" s="218" t="str">
        <f>N$76</f>
        <v>-</v>
      </c>
      <c r="L398" s="46" t="str">
        <f t="shared" si="135"/>
        <v>-</v>
      </c>
      <c r="M398" s="10" t="str">
        <f t="shared" si="129"/>
        <v>ooo</v>
      </c>
      <c r="N398" s="42">
        <f t="shared" si="130"/>
        <v>0</v>
      </c>
      <c r="O398" s="43">
        <f>IF(AND($E$4=N398,$H$4=M398,$P$57&lt;=SUM(J398:L398),SUM(J398:L398)&lt;=$P$58),1+MAX(O$84:O397),0)</f>
        <v>0</v>
      </c>
      <c r="P398" s="43">
        <f t="shared" si="131"/>
        <v>0</v>
      </c>
      <c r="R398" s="10">
        <v>312</v>
      </c>
      <c r="S398" s="178" t="s">
        <v>405</v>
      </c>
      <c r="T398" s="8">
        <v>120</v>
      </c>
      <c r="U398" s="8">
        <v>147</v>
      </c>
      <c r="V398" s="8">
        <v>167</v>
      </c>
      <c r="W398" s="172">
        <f t="shared" si="136"/>
        <v>1563</v>
      </c>
      <c r="X398" s="10">
        <v>312</v>
      </c>
      <c r="AH398" s="178" t="s">
        <v>362</v>
      </c>
      <c r="AI398" s="172">
        <v>269</v>
      </c>
    </row>
    <row r="399" spans="3:35" x14ac:dyDescent="0.15">
      <c r="C399" s="217">
        <f t="shared" si="141"/>
        <v>12</v>
      </c>
      <c r="D399" s="218" t="str">
        <f>G$77</f>
        <v>-</v>
      </c>
      <c r="E399" s="46">
        <f t="shared" si="134"/>
        <v>14</v>
      </c>
      <c r="F399" s="10" t="str">
        <f t="shared" si="126"/>
        <v>ooi</v>
      </c>
      <c r="G399" s="42">
        <f t="shared" si="127"/>
        <v>0</v>
      </c>
      <c r="H399" s="43">
        <f>IF(AND($E$4=G399,$H$4=F399,$P$57&lt;=SUM(C399:E399),SUM(C399:E399)&lt;=$P$58),1+MAX(H$84:H398),0)</f>
        <v>0</v>
      </c>
      <c r="I399" s="43">
        <f t="shared" si="128"/>
        <v>0</v>
      </c>
      <c r="J399" s="219" t="str">
        <f t="shared" si="142"/>
        <v>-</v>
      </c>
      <c r="K399" s="218" t="str">
        <f>N$77</f>
        <v>-</v>
      </c>
      <c r="L399" s="46" t="str">
        <f t="shared" si="135"/>
        <v>-</v>
      </c>
      <c r="M399" s="10" t="str">
        <f t="shared" si="129"/>
        <v>ooo</v>
      </c>
      <c r="N399" s="42">
        <f t="shared" si="130"/>
        <v>0</v>
      </c>
      <c r="O399" s="43">
        <f>IF(AND($E$4=N399,$H$4=M399,$P$57&lt;=SUM(J399:L399),SUM(J399:L399)&lt;=$P$58),1+MAX(O$84:O398),0)</f>
        <v>0</v>
      </c>
      <c r="P399" s="43">
        <f t="shared" si="131"/>
        <v>0</v>
      </c>
      <c r="R399" s="10">
        <v>313</v>
      </c>
      <c r="S399" s="178" t="s">
        <v>406</v>
      </c>
      <c r="T399" s="8">
        <v>130</v>
      </c>
      <c r="U399" s="8">
        <v>143</v>
      </c>
      <c r="V399" s="8">
        <v>171</v>
      </c>
      <c r="W399" s="172">
        <f t="shared" si="136"/>
        <v>1597</v>
      </c>
      <c r="X399" s="10">
        <v>313</v>
      </c>
      <c r="AH399" s="178" t="s">
        <v>363</v>
      </c>
      <c r="AI399" s="172">
        <v>270</v>
      </c>
    </row>
    <row r="400" spans="3:35" x14ac:dyDescent="0.15">
      <c r="C400" s="217">
        <f t="shared" si="141"/>
        <v>12</v>
      </c>
      <c r="D400" s="218" t="str">
        <f>G$78</f>
        <v>-</v>
      </c>
      <c r="E400" s="46">
        <f t="shared" si="134"/>
        <v>14</v>
      </c>
      <c r="F400" s="10" t="str">
        <f t="shared" si="126"/>
        <v>ooi</v>
      </c>
      <c r="G400" s="42">
        <f t="shared" si="127"/>
        <v>0</v>
      </c>
      <c r="H400" s="43">
        <f>IF(AND($E$4=G400,$H$4=F400,$P$57&lt;=SUM(C400:E400),SUM(C400:E400)&lt;=$P$58),1+MAX(H$84:H399),0)</f>
        <v>0</v>
      </c>
      <c r="I400" s="43">
        <f t="shared" si="128"/>
        <v>0</v>
      </c>
      <c r="J400" s="219" t="str">
        <f t="shared" si="142"/>
        <v>-</v>
      </c>
      <c r="K400" s="218" t="str">
        <f>N$78</f>
        <v>-</v>
      </c>
      <c r="L400" s="46" t="str">
        <f t="shared" si="135"/>
        <v>-</v>
      </c>
      <c r="M400" s="10" t="str">
        <f t="shared" si="129"/>
        <v>ooo</v>
      </c>
      <c r="N400" s="42">
        <f t="shared" si="130"/>
        <v>0</v>
      </c>
      <c r="O400" s="43">
        <f>IF(AND($E$4=N400,$H$4=M400,$P$57&lt;=SUM(J400:L400),SUM(J400:L400)&lt;=$P$58),1+MAX(O$84:O399),0)</f>
        <v>0</v>
      </c>
      <c r="P400" s="43">
        <f t="shared" si="131"/>
        <v>0</v>
      </c>
      <c r="R400" s="10">
        <v>314</v>
      </c>
      <c r="S400" s="178" t="s">
        <v>407</v>
      </c>
      <c r="T400" s="8">
        <v>130</v>
      </c>
      <c r="U400" s="8">
        <v>143</v>
      </c>
      <c r="V400" s="8">
        <v>171</v>
      </c>
      <c r="W400" s="172">
        <f t="shared" si="136"/>
        <v>1597</v>
      </c>
      <c r="X400" s="10">
        <v>314</v>
      </c>
      <c r="AH400" s="178" t="s">
        <v>364</v>
      </c>
      <c r="AI400" s="172">
        <v>271</v>
      </c>
    </row>
    <row r="401" spans="3:35" x14ac:dyDescent="0.15">
      <c r="C401" s="217">
        <f t="shared" si="141"/>
        <v>12</v>
      </c>
      <c r="D401" s="218" t="str">
        <f>G$79</f>
        <v>-</v>
      </c>
      <c r="E401" s="46">
        <f t="shared" si="134"/>
        <v>14</v>
      </c>
      <c r="F401" s="10" t="str">
        <f t="shared" si="126"/>
        <v>ooi</v>
      </c>
      <c r="G401" s="42">
        <f t="shared" si="127"/>
        <v>0</v>
      </c>
      <c r="H401" s="43">
        <f>IF(AND($E$4=G401,$H$4=F401,$P$57&lt;=SUM(C401:E401),SUM(C401:E401)&lt;=$P$58),1+MAX(H$84:H400),0)</f>
        <v>0</v>
      </c>
      <c r="I401" s="43">
        <f t="shared" si="128"/>
        <v>0</v>
      </c>
      <c r="J401" s="219" t="str">
        <f t="shared" si="142"/>
        <v>-</v>
      </c>
      <c r="K401" s="218" t="str">
        <f>N$79</f>
        <v>-</v>
      </c>
      <c r="L401" s="46" t="str">
        <f t="shared" si="135"/>
        <v>-</v>
      </c>
      <c r="M401" s="10" t="str">
        <f t="shared" si="129"/>
        <v>ooo</v>
      </c>
      <c r="N401" s="42">
        <f t="shared" si="130"/>
        <v>0</v>
      </c>
      <c r="O401" s="43">
        <f>IF(AND($E$4=N401,$H$4=M401,$P$57&lt;=SUM(J401:L401),SUM(J401:L401)&lt;=$P$58),1+MAX(O$84:O400),0)</f>
        <v>0</v>
      </c>
      <c r="P401" s="43">
        <f t="shared" si="131"/>
        <v>0</v>
      </c>
      <c r="R401" s="10">
        <v>315</v>
      </c>
      <c r="S401" s="178" t="s">
        <v>408</v>
      </c>
      <c r="T401" s="8">
        <v>100</v>
      </c>
      <c r="U401" s="8">
        <v>186</v>
      </c>
      <c r="V401" s="8">
        <v>148</v>
      </c>
      <c r="W401" s="172">
        <f t="shared" si="136"/>
        <v>1694</v>
      </c>
      <c r="X401" s="10">
        <v>315</v>
      </c>
      <c r="AH401" s="178" t="s">
        <v>365</v>
      </c>
      <c r="AI401" s="172">
        <v>272</v>
      </c>
    </row>
    <row r="402" spans="3:35" x14ac:dyDescent="0.15">
      <c r="C402" s="217">
        <f t="shared" si="141"/>
        <v>12</v>
      </c>
      <c r="D402" s="218" t="str">
        <f>G$80</f>
        <v>-</v>
      </c>
      <c r="E402" s="46">
        <f t="shared" si="134"/>
        <v>14</v>
      </c>
      <c r="F402" s="10" t="str">
        <f t="shared" si="126"/>
        <v>ooi</v>
      </c>
      <c r="G402" s="42">
        <f t="shared" si="127"/>
        <v>0</v>
      </c>
      <c r="H402" s="43">
        <f>IF(AND($E$4=G402,$H$4=F402,$P$57&lt;=SUM(C402:E402),SUM(C402:E402)&lt;=$P$58),1+MAX(H$84:H401),0)</f>
        <v>0</v>
      </c>
      <c r="I402" s="43">
        <f t="shared" si="128"/>
        <v>0</v>
      </c>
      <c r="J402" s="219" t="str">
        <f t="shared" si="142"/>
        <v>-</v>
      </c>
      <c r="K402" s="218" t="str">
        <f>N$80</f>
        <v>-</v>
      </c>
      <c r="L402" s="46" t="str">
        <f t="shared" si="135"/>
        <v>-</v>
      </c>
      <c r="M402" s="10" t="str">
        <f t="shared" si="129"/>
        <v>ooo</v>
      </c>
      <c r="N402" s="42">
        <f t="shared" si="130"/>
        <v>0</v>
      </c>
      <c r="O402" s="43">
        <f>IF(AND($E$4=N402,$H$4=M402,$P$57&lt;=SUM(J402:L402),SUM(J402:L402)&lt;=$P$58),1+MAX(O$84:O401),0)</f>
        <v>0</v>
      </c>
      <c r="P402" s="43">
        <f t="shared" si="131"/>
        <v>0</v>
      </c>
      <c r="R402" s="10">
        <v>316</v>
      </c>
      <c r="S402" s="178" t="s">
        <v>409</v>
      </c>
      <c r="T402" s="8">
        <v>140</v>
      </c>
      <c r="U402" s="8">
        <v>80</v>
      </c>
      <c r="V402" s="8">
        <v>99</v>
      </c>
      <c r="W402" s="172">
        <f t="shared" si="136"/>
        <v>777</v>
      </c>
      <c r="X402" s="10">
        <v>316</v>
      </c>
      <c r="AH402" s="178" t="s">
        <v>366</v>
      </c>
      <c r="AI402" s="172">
        <v>273</v>
      </c>
    </row>
    <row r="403" spans="3:35" x14ac:dyDescent="0.15">
      <c r="C403" s="217">
        <f t="shared" si="141"/>
        <v>12</v>
      </c>
      <c r="D403" s="218" t="str">
        <f>G$81</f>
        <v>-</v>
      </c>
      <c r="E403" s="46">
        <f t="shared" si="134"/>
        <v>14</v>
      </c>
      <c r="F403" s="10" t="str">
        <f t="shared" si="126"/>
        <v>ooi</v>
      </c>
      <c r="G403" s="42">
        <f t="shared" si="127"/>
        <v>0</v>
      </c>
      <c r="H403" s="43">
        <f>IF(AND($E$4=G403,$H$4=F403,$P$57&lt;=SUM(C403:E403),SUM(C403:E403)&lt;=$P$58),1+MAX(H$84:H402),0)</f>
        <v>0</v>
      </c>
      <c r="I403" s="43">
        <f t="shared" si="128"/>
        <v>0</v>
      </c>
      <c r="J403" s="219" t="str">
        <f t="shared" si="142"/>
        <v>-</v>
      </c>
      <c r="K403" s="218" t="str">
        <f>N$81</f>
        <v>-</v>
      </c>
      <c r="L403" s="46" t="str">
        <f t="shared" si="135"/>
        <v>-</v>
      </c>
      <c r="M403" s="10" t="str">
        <f t="shared" si="129"/>
        <v>ooo</v>
      </c>
      <c r="N403" s="42">
        <f t="shared" si="130"/>
        <v>0</v>
      </c>
      <c r="O403" s="43">
        <f>IF(AND($E$4=N403,$H$4=M403,$P$57&lt;=SUM(J403:L403),SUM(J403:L403)&lt;=$P$58),1+MAX(O$84:O402),0)</f>
        <v>0</v>
      </c>
      <c r="P403" s="43">
        <f t="shared" si="131"/>
        <v>0</v>
      </c>
      <c r="R403" s="10">
        <v>317</v>
      </c>
      <c r="S403" s="178" t="s">
        <v>410</v>
      </c>
      <c r="T403" s="8">
        <v>200</v>
      </c>
      <c r="U403" s="8">
        <v>140</v>
      </c>
      <c r="V403" s="8">
        <v>159</v>
      </c>
      <c r="W403" s="172">
        <f t="shared" si="136"/>
        <v>1845</v>
      </c>
      <c r="X403" s="10">
        <v>317</v>
      </c>
      <c r="AH403" s="178" t="s">
        <v>367</v>
      </c>
      <c r="AI403" s="172">
        <v>274</v>
      </c>
    </row>
    <row r="404" spans="3:35" x14ac:dyDescent="0.15">
      <c r="C404" s="217">
        <f t="shared" ref="C404:C419" si="143">F$70</f>
        <v>13</v>
      </c>
      <c r="D404" s="218">
        <f>G$66</f>
        <v>13</v>
      </c>
      <c r="E404" s="46">
        <f t="shared" si="134"/>
        <v>14</v>
      </c>
      <c r="F404" s="10" t="str">
        <f t="shared" ref="F404:F467" si="144">IF(MAX(C404:E404)=C404,"i","o")&amp;IF(MAX(C404:E404)=D404,"i","o")&amp;IF(MAX(C404:E404)=E404,"i","o")</f>
        <v>ooi</v>
      </c>
      <c r="G404" s="42">
        <f t="shared" ref="G404:G467" si="145">IF(COUNTIF(C404:E404,"-")&gt;0,0,TRUNC((F$56+C404)*(G$56+D404)^0.5*(H$56+E404)^0.5*I$56^2/10))</f>
        <v>239</v>
      </c>
      <c r="H404" s="43">
        <f>IF(AND($E$4=G404,$H$4=F404,$P$57&lt;=SUM(C404:E404),SUM(C404:E404)&lt;=$P$58),1+MAX(H$84:H403),0)</f>
        <v>0</v>
      </c>
      <c r="I404" s="43">
        <f t="shared" ref="I404:I467" si="146">IF(H404=0,0,DEC2HEX(C404)&amp;DEC2HEX(D404)&amp;DEC2HEX(E404))</f>
        <v>0</v>
      </c>
      <c r="J404" s="219" t="str">
        <f t="shared" ref="J404:J419" si="147">M$70</f>
        <v>-</v>
      </c>
      <c r="K404" s="218">
        <f>N$66</f>
        <v>13</v>
      </c>
      <c r="L404" s="46" t="str">
        <f t="shared" si="135"/>
        <v>-</v>
      </c>
      <c r="M404" s="10" t="str">
        <f t="shared" ref="M404:M467" si="148">IF(MAX(J404:L404)=J404,"i","o")&amp;IF(MAX(J404:L404)=K404,"i","o")&amp;IF(MAX(J404:L404)=L404,"i","o")</f>
        <v>oio</v>
      </c>
      <c r="N404" s="42">
        <f t="shared" ref="N404:N467" si="149">IF(COUNTIF(J404:L404,"-")&gt;0,0,TRUNC((M$56+J404)*(N$56+K404)^0.5*(O$56+L404)^0.5*P$56^2/10))</f>
        <v>0</v>
      </c>
      <c r="O404" s="43">
        <f>IF(AND($E$4=N404,$H$4=M404,$P$57&lt;=SUM(J404:L404),SUM(J404:L404)&lt;=$P$58),1+MAX(O$84:O403),0)</f>
        <v>0</v>
      </c>
      <c r="P404" s="43">
        <f t="shared" ref="P404:P467" si="150">IF(O404=0,0,DEC2HEX(J404)&amp;DEC2HEX(K404)&amp;DEC2HEX(L404))</f>
        <v>0</v>
      </c>
      <c r="R404" s="10">
        <v>318</v>
      </c>
      <c r="S404" s="178" t="s">
        <v>411</v>
      </c>
      <c r="T404" s="8">
        <v>90</v>
      </c>
      <c r="U404" s="8">
        <v>171</v>
      </c>
      <c r="V404" s="8">
        <v>39</v>
      </c>
      <c r="W404" s="172">
        <f t="shared" si="136"/>
        <v>862</v>
      </c>
      <c r="X404" s="10">
        <v>318</v>
      </c>
      <c r="AH404" s="178" t="s">
        <v>368</v>
      </c>
      <c r="AI404" s="172">
        <v>275</v>
      </c>
    </row>
    <row r="405" spans="3:35" x14ac:dyDescent="0.15">
      <c r="C405" s="217">
        <f t="shared" si="143"/>
        <v>13</v>
      </c>
      <c r="D405" s="218">
        <f>G$67</f>
        <v>14</v>
      </c>
      <c r="E405" s="46">
        <f t="shared" si="134"/>
        <v>14</v>
      </c>
      <c r="F405" s="10" t="str">
        <f t="shared" si="144"/>
        <v>oii</v>
      </c>
      <c r="G405" s="42">
        <f t="shared" si="145"/>
        <v>241</v>
      </c>
      <c r="H405" s="43">
        <f>IF(AND($E$4=G405,$H$4=F405,$P$57&lt;=SUM(C405:E405),SUM(C405:E405)&lt;=$P$58),1+MAX(H$84:H404),0)</f>
        <v>0</v>
      </c>
      <c r="I405" s="43">
        <f t="shared" si="146"/>
        <v>0</v>
      </c>
      <c r="J405" s="219" t="str">
        <f t="shared" si="147"/>
        <v>-</v>
      </c>
      <c r="K405" s="218" t="str">
        <f>N$67</f>
        <v>-</v>
      </c>
      <c r="L405" s="46" t="str">
        <f t="shared" si="135"/>
        <v>-</v>
      </c>
      <c r="M405" s="10" t="str">
        <f t="shared" si="148"/>
        <v>ooo</v>
      </c>
      <c r="N405" s="42">
        <f t="shared" si="149"/>
        <v>0</v>
      </c>
      <c r="O405" s="43">
        <f>IF(AND($E$4=N405,$H$4=M405,$P$57&lt;=SUM(J405:L405),SUM(J405:L405)&lt;=$P$58),1+MAX(O$84:O404),0)</f>
        <v>0</v>
      </c>
      <c r="P405" s="43">
        <f t="shared" si="150"/>
        <v>0</v>
      </c>
      <c r="R405" s="10">
        <v>319</v>
      </c>
      <c r="S405" s="178" t="s">
        <v>412</v>
      </c>
      <c r="T405" s="8">
        <v>140</v>
      </c>
      <c r="U405" s="8">
        <v>243</v>
      </c>
      <c r="V405" s="8">
        <v>83</v>
      </c>
      <c r="W405" s="172">
        <f t="shared" si="136"/>
        <v>1957</v>
      </c>
      <c r="X405" s="10">
        <v>319</v>
      </c>
      <c r="AH405" s="178" t="s">
        <v>369</v>
      </c>
      <c r="AI405" s="172">
        <v>276</v>
      </c>
    </row>
    <row r="406" spans="3:35" x14ac:dyDescent="0.15">
      <c r="C406" s="217">
        <f t="shared" si="143"/>
        <v>13</v>
      </c>
      <c r="D406" s="218" t="str">
        <f>G$68</f>
        <v>-</v>
      </c>
      <c r="E406" s="46">
        <f t="shared" ref="E406:E469" si="151">E405</f>
        <v>14</v>
      </c>
      <c r="F406" s="10" t="str">
        <f t="shared" si="144"/>
        <v>ooi</v>
      </c>
      <c r="G406" s="42">
        <f t="shared" si="145"/>
        <v>0</v>
      </c>
      <c r="H406" s="43">
        <f>IF(AND($E$4=G406,$H$4=F406,$P$57&lt;=SUM(C406:E406),SUM(C406:E406)&lt;=$P$58),1+MAX(H$84:H405),0)</f>
        <v>0</v>
      </c>
      <c r="I406" s="43">
        <f t="shared" si="146"/>
        <v>0</v>
      </c>
      <c r="J406" s="219" t="str">
        <f t="shared" si="147"/>
        <v>-</v>
      </c>
      <c r="K406" s="218" t="str">
        <f>N$68</f>
        <v>-</v>
      </c>
      <c r="L406" s="46" t="str">
        <f t="shared" ref="L406:L469" si="152">L405</f>
        <v>-</v>
      </c>
      <c r="M406" s="10" t="str">
        <f t="shared" si="148"/>
        <v>ooo</v>
      </c>
      <c r="N406" s="42">
        <f t="shared" si="149"/>
        <v>0</v>
      </c>
      <c r="O406" s="43">
        <f>IF(AND($E$4=N406,$H$4=M406,$P$57&lt;=SUM(J406:L406),SUM(J406:L406)&lt;=$P$58),1+MAX(O$84:O405),0)</f>
        <v>0</v>
      </c>
      <c r="P406" s="43">
        <f t="shared" si="150"/>
        <v>0</v>
      </c>
      <c r="R406" s="10">
        <v>320</v>
      </c>
      <c r="S406" s="178" t="s">
        <v>413</v>
      </c>
      <c r="T406" s="8">
        <v>260</v>
      </c>
      <c r="U406" s="8">
        <v>136</v>
      </c>
      <c r="V406" s="8">
        <v>68</v>
      </c>
      <c r="W406" s="172">
        <f t="shared" si="136"/>
        <v>1404</v>
      </c>
      <c r="X406" s="10">
        <v>320</v>
      </c>
      <c r="AH406" s="178" t="s">
        <v>370</v>
      </c>
      <c r="AI406" s="172">
        <v>277</v>
      </c>
    </row>
    <row r="407" spans="3:35" x14ac:dyDescent="0.15">
      <c r="C407" s="217">
        <f t="shared" si="143"/>
        <v>13</v>
      </c>
      <c r="D407" s="218" t="str">
        <f>G$69</f>
        <v>-</v>
      </c>
      <c r="E407" s="46">
        <f t="shared" si="151"/>
        <v>14</v>
      </c>
      <c r="F407" s="10" t="str">
        <f t="shared" si="144"/>
        <v>ooi</v>
      </c>
      <c r="G407" s="42">
        <f t="shared" si="145"/>
        <v>0</v>
      </c>
      <c r="H407" s="43">
        <f>IF(AND($E$4=G407,$H$4=F407,$P$57&lt;=SUM(C407:E407),SUM(C407:E407)&lt;=$P$58),1+MAX(H$84:H406),0)</f>
        <v>0</v>
      </c>
      <c r="I407" s="43">
        <f t="shared" si="146"/>
        <v>0</v>
      </c>
      <c r="J407" s="219" t="str">
        <f t="shared" si="147"/>
        <v>-</v>
      </c>
      <c r="K407" s="218" t="str">
        <f>N$69</f>
        <v>-</v>
      </c>
      <c r="L407" s="46" t="str">
        <f t="shared" si="152"/>
        <v>-</v>
      </c>
      <c r="M407" s="10" t="str">
        <f t="shared" si="148"/>
        <v>ooo</v>
      </c>
      <c r="N407" s="42">
        <f t="shared" si="149"/>
        <v>0</v>
      </c>
      <c r="O407" s="43">
        <f>IF(AND($E$4=N407,$H$4=M407,$P$57&lt;=SUM(J407:L407),SUM(J407:L407)&lt;=$P$58),1+MAX(O$84:O406),0)</f>
        <v>0</v>
      </c>
      <c r="P407" s="43">
        <f t="shared" si="150"/>
        <v>0</v>
      </c>
      <c r="R407" s="10">
        <v>321</v>
      </c>
      <c r="S407" s="178" t="s">
        <v>414</v>
      </c>
      <c r="T407" s="8">
        <v>340</v>
      </c>
      <c r="U407" s="8">
        <v>175</v>
      </c>
      <c r="V407" s="8">
        <v>87</v>
      </c>
      <c r="W407" s="172">
        <f t="shared" ref="W407:W470" si="153">TRUNC((U407+15)*(V407+15)^0.5*(T407+15)^0.5*VLOOKUP($W$83,$Y$84:$Z$163,2,FALSE)^2/10)</f>
        <v>2225</v>
      </c>
      <c r="X407" s="10">
        <v>321</v>
      </c>
      <c r="AH407" s="178" t="s">
        <v>371</v>
      </c>
      <c r="AI407" s="172">
        <v>278</v>
      </c>
    </row>
    <row r="408" spans="3:35" x14ac:dyDescent="0.15">
      <c r="C408" s="217">
        <f t="shared" si="143"/>
        <v>13</v>
      </c>
      <c r="D408" s="218" t="str">
        <f>G$70</f>
        <v>-</v>
      </c>
      <c r="E408" s="46">
        <f t="shared" si="151"/>
        <v>14</v>
      </c>
      <c r="F408" s="10" t="str">
        <f t="shared" si="144"/>
        <v>ooi</v>
      </c>
      <c r="G408" s="42">
        <f t="shared" si="145"/>
        <v>0</v>
      </c>
      <c r="H408" s="43">
        <f>IF(AND($E$4=G408,$H$4=F408,$P$57&lt;=SUM(C408:E408),SUM(C408:E408)&lt;=$P$58),1+MAX(H$84:H407),0)</f>
        <v>0</v>
      </c>
      <c r="I408" s="43">
        <f t="shared" si="146"/>
        <v>0</v>
      </c>
      <c r="J408" s="219" t="str">
        <f t="shared" si="147"/>
        <v>-</v>
      </c>
      <c r="K408" s="218" t="str">
        <f>N$70</f>
        <v>-</v>
      </c>
      <c r="L408" s="46" t="str">
        <f t="shared" si="152"/>
        <v>-</v>
      </c>
      <c r="M408" s="10" t="str">
        <f t="shared" si="148"/>
        <v>ooo</v>
      </c>
      <c r="N408" s="42">
        <f t="shared" si="149"/>
        <v>0</v>
      </c>
      <c r="O408" s="43">
        <f>IF(AND($E$4=N408,$H$4=M408,$P$57&lt;=SUM(J408:L408),SUM(J408:L408)&lt;=$P$58),1+MAX(O$84:O407),0)</f>
        <v>0</v>
      </c>
      <c r="P408" s="43">
        <f t="shared" si="150"/>
        <v>0</v>
      </c>
      <c r="R408" s="10">
        <v>322</v>
      </c>
      <c r="S408" s="178" t="s">
        <v>415</v>
      </c>
      <c r="T408" s="8">
        <v>120</v>
      </c>
      <c r="U408" s="8">
        <v>119</v>
      </c>
      <c r="V408" s="8">
        <v>82</v>
      </c>
      <c r="W408" s="172">
        <f t="shared" si="153"/>
        <v>944</v>
      </c>
      <c r="X408" s="10">
        <v>322</v>
      </c>
      <c r="AH408" s="178" t="s">
        <v>372</v>
      </c>
      <c r="AI408" s="172">
        <v>279</v>
      </c>
    </row>
    <row r="409" spans="3:35" x14ac:dyDescent="0.15">
      <c r="C409" s="217">
        <f t="shared" si="143"/>
        <v>13</v>
      </c>
      <c r="D409" s="218" t="str">
        <f>G$71</f>
        <v>-</v>
      </c>
      <c r="E409" s="46">
        <f t="shared" si="151"/>
        <v>14</v>
      </c>
      <c r="F409" s="10" t="str">
        <f t="shared" si="144"/>
        <v>ooi</v>
      </c>
      <c r="G409" s="42">
        <f t="shared" si="145"/>
        <v>0</v>
      </c>
      <c r="H409" s="43">
        <f>IF(AND($E$4=G409,$H$4=F409,$P$57&lt;=SUM(C409:E409),SUM(C409:E409)&lt;=$P$58),1+MAX(H$84:H408),0)</f>
        <v>0</v>
      </c>
      <c r="I409" s="43">
        <f t="shared" si="146"/>
        <v>0</v>
      </c>
      <c r="J409" s="219" t="str">
        <f t="shared" si="147"/>
        <v>-</v>
      </c>
      <c r="K409" s="218" t="str">
        <f>N$71</f>
        <v>-</v>
      </c>
      <c r="L409" s="46" t="str">
        <f t="shared" si="152"/>
        <v>-</v>
      </c>
      <c r="M409" s="10" t="str">
        <f t="shared" si="148"/>
        <v>ooo</v>
      </c>
      <c r="N409" s="42">
        <f t="shared" si="149"/>
        <v>0</v>
      </c>
      <c r="O409" s="43">
        <f>IF(AND($E$4=N409,$H$4=M409,$P$57&lt;=SUM(J409:L409),SUM(J409:L409)&lt;=$P$58),1+MAX(O$84:O408),0)</f>
        <v>0</v>
      </c>
      <c r="P409" s="43">
        <f t="shared" si="150"/>
        <v>0</v>
      </c>
      <c r="R409" s="10">
        <v>323</v>
      </c>
      <c r="S409" s="178" t="s">
        <v>416</v>
      </c>
      <c r="T409" s="8">
        <v>140</v>
      </c>
      <c r="U409" s="8">
        <v>194</v>
      </c>
      <c r="V409" s="8">
        <v>139</v>
      </c>
      <c r="W409" s="172">
        <f t="shared" si="153"/>
        <v>1987</v>
      </c>
      <c r="X409" s="10">
        <v>323</v>
      </c>
      <c r="AH409" s="178" t="s">
        <v>373</v>
      </c>
      <c r="AI409" s="172">
        <v>280</v>
      </c>
    </row>
    <row r="410" spans="3:35" x14ac:dyDescent="0.15">
      <c r="C410" s="217">
        <f t="shared" si="143"/>
        <v>13</v>
      </c>
      <c r="D410" s="218" t="str">
        <f>G$72</f>
        <v>-</v>
      </c>
      <c r="E410" s="46">
        <f t="shared" si="151"/>
        <v>14</v>
      </c>
      <c r="F410" s="10" t="str">
        <f t="shared" si="144"/>
        <v>ooi</v>
      </c>
      <c r="G410" s="42">
        <f t="shared" si="145"/>
        <v>0</v>
      </c>
      <c r="H410" s="43">
        <f>IF(AND($E$4=G410,$H$4=F410,$P$57&lt;=SUM(C410:E410),SUM(C410:E410)&lt;=$P$58),1+MAX(H$84:H409),0)</f>
        <v>0</v>
      </c>
      <c r="I410" s="43">
        <f t="shared" si="146"/>
        <v>0</v>
      </c>
      <c r="J410" s="219" t="str">
        <f t="shared" si="147"/>
        <v>-</v>
      </c>
      <c r="K410" s="218" t="str">
        <f>N$72</f>
        <v>-</v>
      </c>
      <c r="L410" s="46" t="str">
        <f t="shared" si="152"/>
        <v>-</v>
      </c>
      <c r="M410" s="10" t="str">
        <f t="shared" si="148"/>
        <v>ooo</v>
      </c>
      <c r="N410" s="42">
        <f t="shared" si="149"/>
        <v>0</v>
      </c>
      <c r="O410" s="43">
        <f>IF(AND($E$4=N410,$H$4=M410,$P$57&lt;=SUM(J410:L410),SUM(J410:L410)&lt;=$P$58),1+MAX(O$84:O409),0)</f>
        <v>0</v>
      </c>
      <c r="P410" s="43">
        <f t="shared" si="150"/>
        <v>0</v>
      </c>
      <c r="R410" s="10">
        <v>324</v>
      </c>
      <c r="S410" s="178" t="s">
        <v>417</v>
      </c>
      <c r="T410" s="8">
        <v>140</v>
      </c>
      <c r="U410" s="8">
        <v>151</v>
      </c>
      <c r="V410" s="8">
        <v>234</v>
      </c>
      <c r="W410" s="172">
        <f t="shared" si="153"/>
        <v>2007</v>
      </c>
      <c r="X410" s="10">
        <v>324</v>
      </c>
      <c r="AH410" s="178" t="s">
        <v>374</v>
      </c>
      <c r="AI410" s="172">
        <v>281</v>
      </c>
    </row>
    <row r="411" spans="3:35" x14ac:dyDescent="0.15">
      <c r="C411" s="217">
        <f t="shared" si="143"/>
        <v>13</v>
      </c>
      <c r="D411" s="218" t="str">
        <f>G$73</f>
        <v>-</v>
      </c>
      <c r="E411" s="46">
        <f t="shared" si="151"/>
        <v>14</v>
      </c>
      <c r="F411" s="10" t="str">
        <f t="shared" si="144"/>
        <v>ooi</v>
      </c>
      <c r="G411" s="42">
        <f t="shared" si="145"/>
        <v>0</v>
      </c>
      <c r="H411" s="43">
        <f>IF(AND($E$4=G411,$H$4=F411,$P$57&lt;=SUM(C411:E411),SUM(C411:E411)&lt;=$P$58),1+MAX(H$84:H410),0)</f>
        <v>0</v>
      </c>
      <c r="I411" s="43">
        <f t="shared" si="146"/>
        <v>0</v>
      </c>
      <c r="J411" s="219" t="str">
        <f t="shared" si="147"/>
        <v>-</v>
      </c>
      <c r="K411" s="218" t="str">
        <f>N$73</f>
        <v>-</v>
      </c>
      <c r="L411" s="46" t="str">
        <f t="shared" si="152"/>
        <v>-</v>
      </c>
      <c r="M411" s="10" t="str">
        <f t="shared" si="148"/>
        <v>ooo</v>
      </c>
      <c r="N411" s="42">
        <f t="shared" si="149"/>
        <v>0</v>
      </c>
      <c r="O411" s="43">
        <f>IF(AND($E$4=N411,$H$4=M411,$P$57&lt;=SUM(J411:L411),SUM(J411:L411)&lt;=$P$58),1+MAX(O$84:O410),0)</f>
        <v>0</v>
      </c>
      <c r="P411" s="43">
        <f t="shared" si="150"/>
        <v>0</v>
      </c>
      <c r="R411" s="10">
        <v>325</v>
      </c>
      <c r="S411" s="178" t="s">
        <v>418</v>
      </c>
      <c r="T411" s="8">
        <v>120</v>
      </c>
      <c r="U411" s="8">
        <v>125</v>
      </c>
      <c r="V411" s="8">
        <v>145</v>
      </c>
      <c r="W411" s="172">
        <f t="shared" si="153"/>
        <v>1266</v>
      </c>
      <c r="X411" s="10">
        <v>325</v>
      </c>
      <c r="AH411" s="178" t="s">
        <v>375</v>
      </c>
      <c r="AI411" s="172">
        <v>282</v>
      </c>
    </row>
    <row r="412" spans="3:35" x14ac:dyDescent="0.15">
      <c r="C412" s="217">
        <f t="shared" si="143"/>
        <v>13</v>
      </c>
      <c r="D412" s="218" t="str">
        <f>G$74</f>
        <v>-</v>
      </c>
      <c r="E412" s="46">
        <f t="shared" si="151"/>
        <v>14</v>
      </c>
      <c r="F412" s="10" t="str">
        <f t="shared" si="144"/>
        <v>ooi</v>
      </c>
      <c r="G412" s="42">
        <f t="shared" si="145"/>
        <v>0</v>
      </c>
      <c r="H412" s="43">
        <f>IF(AND($E$4=G412,$H$4=F412,$P$57&lt;=SUM(C412:E412),SUM(C412:E412)&lt;=$P$58),1+MAX(H$84:H411),0)</f>
        <v>0</v>
      </c>
      <c r="I412" s="43">
        <f t="shared" si="146"/>
        <v>0</v>
      </c>
      <c r="J412" s="219" t="str">
        <f t="shared" si="147"/>
        <v>-</v>
      </c>
      <c r="K412" s="218" t="str">
        <f>N$74</f>
        <v>-</v>
      </c>
      <c r="L412" s="46" t="str">
        <f t="shared" si="152"/>
        <v>-</v>
      </c>
      <c r="M412" s="10" t="str">
        <f t="shared" si="148"/>
        <v>ooo</v>
      </c>
      <c r="N412" s="42">
        <f t="shared" si="149"/>
        <v>0</v>
      </c>
      <c r="O412" s="43">
        <f>IF(AND($E$4=N412,$H$4=M412,$P$57&lt;=SUM(J412:L412),SUM(J412:L412)&lt;=$P$58),1+MAX(O$84:O411),0)</f>
        <v>0</v>
      </c>
      <c r="P412" s="43">
        <f t="shared" si="150"/>
        <v>0</v>
      </c>
      <c r="R412" s="10">
        <v>326</v>
      </c>
      <c r="S412" s="178" t="s">
        <v>419</v>
      </c>
      <c r="T412" s="8">
        <v>160</v>
      </c>
      <c r="U412" s="8">
        <v>171</v>
      </c>
      <c r="V412" s="8">
        <v>211</v>
      </c>
      <c r="W412" s="172">
        <f t="shared" si="153"/>
        <v>2277</v>
      </c>
      <c r="X412" s="10">
        <v>326</v>
      </c>
      <c r="AH412" s="178" t="s">
        <v>376</v>
      </c>
      <c r="AI412" s="172">
        <v>475</v>
      </c>
    </row>
    <row r="413" spans="3:35" x14ac:dyDescent="0.15">
      <c r="C413" s="217">
        <f t="shared" si="143"/>
        <v>13</v>
      </c>
      <c r="D413" s="218" t="str">
        <f>G$75</f>
        <v>-</v>
      </c>
      <c r="E413" s="46">
        <f t="shared" si="151"/>
        <v>14</v>
      </c>
      <c r="F413" s="10" t="str">
        <f t="shared" si="144"/>
        <v>ooi</v>
      </c>
      <c r="G413" s="42">
        <f t="shared" si="145"/>
        <v>0</v>
      </c>
      <c r="H413" s="43">
        <f>IF(AND($E$4=G413,$H$4=F413,$P$57&lt;=SUM(C413:E413),SUM(C413:E413)&lt;=$P$58),1+MAX(H$84:H412),0)</f>
        <v>0</v>
      </c>
      <c r="I413" s="43">
        <f t="shared" si="146"/>
        <v>0</v>
      </c>
      <c r="J413" s="219" t="str">
        <f t="shared" si="147"/>
        <v>-</v>
      </c>
      <c r="K413" s="218" t="str">
        <f>N$75</f>
        <v>-</v>
      </c>
      <c r="L413" s="46" t="str">
        <f t="shared" si="152"/>
        <v>-</v>
      </c>
      <c r="M413" s="10" t="str">
        <f t="shared" si="148"/>
        <v>ooo</v>
      </c>
      <c r="N413" s="42">
        <f t="shared" si="149"/>
        <v>0</v>
      </c>
      <c r="O413" s="43">
        <f>IF(AND($E$4=N413,$H$4=M413,$P$57&lt;=SUM(J413:L413),SUM(J413:L413)&lt;=$P$58),1+MAX(O$84:O412),0)</f>
        <v>0</v>
      </c>
      <c r="P413" s="43">
        <f t="shared" si="150"/>
        <v>0</v>
      </c>
      <c r="R413" s="10">
        <v>327</v>
      </c>
      <c r="S413" s="178" t="s">
        <v>420</v>
      </c>
      <c r="T413" s="8">
        <v>120</v>
      </c>
      <c r="U413" s="8">
        <v>116</v>
      </c>
      <c r="V413" s="8">
        <v>116</v>
      </c>
      <c r="W413" s="172">
        <f t="shared" si="153"/>
        <v>1072</v>
      </c>
      <c r="X413" s="10">
        <v>327</v>
      </c>
      <c r="AH413" s="178" t="s">
        <v>377</v>
      </c>
      <c r="AI413" s="172">
        <v>283</v>
      </c>
    </row>
    <row r="414" spans="3:35" x14ac:dyDescent="0.15">
      <c r="C414" s="217">
        <f t="shared" si="143"/>
        <v>13</v>
      </c>
      <c r="D414" s="218" t="str">
        <f>G$76</f>
        <v>-</v>
      </c>
      <c r="E414" s="46">
        <f t="shared" si="151"/>
        <v>14</v>
      </c>
      <c r="F414" s="10" t="str">
        <f t="shared" si="144"/>
        <v>ooi</v>
      </c>
      <c r="G414" s="42">
        <f t="shared" si="145"/>
        <v>0</v>
      </c>
      <c r="H414" s="43">
        <f>IF(AND($E$4=G414,$H$4=F414,$P$57&lt;=SUM(C414:E414),SUM(C414:E414)&lt;=$P$58),1+MAX(H$84:H413),0)</f>
        <v>0</v>
      </c>
      <c r="I414" s="43">
        <f t="shared" si="146"/>
        <v>0</v>
      </c>
      <c r="J414" s="219" t="str">
        <f t="shared" si="147"/>
        <v>-</v>
      </c>
      <c r="K414" s="218" t="str">
        <f>N$76</f>
        <v>-</v>
      </c>
      <c r="L414" s="46" t="str">
        <f t="shared" si="152"/>
        <v>-</v>
      </c>
      <c r="M414" s="10" t="str">
        <f t="shared" si="148"/>
        <v>ooo</v>
      </c>
      <c r="N414" s="42">
        <f t="shared" si="149"/>
        <v>0</v>
      </c>
      <c r="O414" s="43">
        <f>IF(AND($E$4=N414,$H$4=M414,$P$57&lt;=SUM(J414:L414),SUM(J414:L414)&lt;=$P$58),1+MAX(O$84:O413),0)</f>
        <v>0</v>
      </c>
      <c r="P414" s="43">
        <f t="shared" si="150"/>
        <v>0</v>
      </c>
      <c r="R414" s="10">
        <v>328</v>
      </c>
      <c r="S414" s="178" t="s">
        <v>421</v>
      </c>
      <c r="T414" s="8">
        <v>90</v>
      </c>
      <c r="U414" s="8">
        <v>162</v>
      </c>
      <c r="V414" s="8">
        <v>78</v>
      </c>
      <c r="W414" s="172">
        <f t="shared" si="153"/>
        <v>1076</v>
      </c>
      <c r="X414" s="10">
        <v>328</v>
      </c>
      <c r="AH414" s="178" t="s">
        <v>378</v>
      </c>
      <c r="AI414" s="172">
        <v>284</v>
      </c>
    </row>
    <row r="415" spans="3:35" x14ac:dyDescent="0.15">
      <c r="C415" s="217">
        <f t="shared" si="143"/>
        <v>13</v>
      </c>
      <c r="D415" s="218" t="str">
        <f>G$77</f>
        <v>-</v>
      </c>
      <c r="E415" s="46">
        <f t="shared" si="151"/>
        <v>14</v>
      </c>
      <c r="F415" s="10" t="str">
        <f t="shared" si="144"/>
        <v>ooi</v>
      </c>
      <c r="G415" s="42">
        <f t="shared" si="145"/>
        <v>0</v>
      </c>
      <c r="H415" s="43">
        <f>IF(AND($E$4=G415,$H$4=F415,$P$57&lt;=SUM(C415:E415),SUM(C415:E415)&lt;=$P$58),1+MAX(H$84:H414),0)</f>
        <v>0</v>
      </c>
      <c r="I415" s="43">
        <f t="shared" si="146"/>
        <v>0</v>
      </c>
      <c r="J415" s="219" t="str">
        <f t="shared" si="147"/>
        <v>-</v>
      </c>
      <c r="K415" s="218" t="str">
        <f>N$77</f>
        <v>-</v>
      </c>
      <c r="L415" s="46" t="str">
        <f t="shared" si="152"/>
        <v>-</v>
      </c>
      <c r="M415" s="10" t="str">
        <f t="shared" si="148"/>
        <v>ooo</v>
      </c>
      <c r="N415" s="42">
        <f t="shared" si="149"/>
        <v>0</v>
      </c>
      <c r="O415" s="43">
        <f>IF(AND($E$4=N415,$H$4=M415,$P$57&lt;=SUM(J415:L415),SUM(J415:L415)&lt;=$P$58),1+MAX(O$84:O414),0)</f>
        <v>0</v>
      </c>
      <c r="P415" s="43">
        <f t="shared" si="150"/>
        <v>0</v>
      </c>
      <c r="R415" s="10">
        <v>329</v>
      </c>
      <c r="S415" s="178" t="s">
        <v>422</v>
      </c>
      <c r="T415" s="8">
        <v>100</v>
      </c>
      <c r="U415" s="8">
        <v>134</v>
      </c>
      <c r="V415" s="8">
        <v>99</v>
      </c>
      <c r="W415" s="172">
        <f t="shared" si="153"/>
        <v>1050</v>
      </c>
      <c r="X415" s="10">
        <v>329</v>
      </c>
      <c r="AH415" s="178" t="s">
        <v>379</v>
      </c>
      <c r="AI415" s="172">
        <v>285</v>
      </c>
    </row>
    <row r="416" spans="3:35" x14ac:dyDescent="0.15">
      <c r="C416" s="217">
        <f t="shared" si="143"/>
        <v>13</v>
      </c>
      <c r="D416" s="218" t="str">
        <f>G$78</f>
        <v>-</v>
      </c>
      <c r="E416" s="46">
        <f t="shared" si="151"/>
        <v>14</v>
      </c>
      <c r="F416" s="10" t="str">
        <f t="shared" si="144"/>
        <v>ooi</v>
      </c>
      <c r="G416" s="42">
        <f t="shared" si="145"/>
        <v>0</v>
      </c>
      <c r="H416" s="43">
        <f>IF(AND($E$4=G416,$H$4=F416,$P$57&lt;=SUM(C416:E416),SUM(C416:E416)&lt;=$P$58),1+MAX(H$84:H415),0)</f>
        <v>0</v>
      </c>
      <c r="I416" s="43">
        <f t="shared" si="146"/>
        <v>0</v>
      </c>
      <c r="J416" s="219" t="str">
        <f t="shared" si="147"/>
        <v>-</v>
      </c>
      <c r="K416" s="218" t="str">
        <f>N$78</f>
        <v>-</v>
      </c>
      <c r="L416" s="46" t="str">
        <f t="shared" si="152"/>
        <v>-</v>
      </c>
      <c r="M416" s="10" t="str">
        <f t="shared" si="148"/>
        <v>ooo</v>
      </c>
      <c r="N416" s="42">
        <f t="shared" si="149"/>
        <v>0</v>
      </c>
      <c r="O416" s="43">
        <f>IF(AND($E$4=N416,$H$4=M416,$P$57&lt;=SUM(J416:L416),SUM(J416:L416)&lt;=$P$58),1+MAX(O$84:O415),0)</f>
        <v>0</v>
      </c>
      <c r="P416" s="43">
        <f t="shared" si="150"/>
        <v>0</v>
      </c>
      <c r="R416" s="10">
        <v>330</v>
      </c>
      <c r="S416" s="178" t="s">
        <v>423</v>
      </c>
      <c r="T416" s="8">
        <v>160</v>
      </c>
      <c r="U416" s="8">
        <v>205</v>
      </c>
      <c r="V416" s="8">
        <v>168</v>
      </c>
      <c r="W416" s="172">
        <f t="shared" si="153"/>
        <v>2423</v>
      </c>
      <c r="X416" s="10">
        <v>330</v>
      </c>
      <c r="AH416" s="178" t="s">
        <v>380</v>
      </c>
      <c r="AI416" s="172">
        <v>286</v>
      </c>
    </row>
    <row r="417" spans="3:35" x14ac:dyDescent="0.15">
      <c r="C417" s="217">
        <f t="shared" si="143"/>
        <v>13</v>
      </c>
      <c r="D417" s="218" t="str">
        <f>G$79</f>
        <v>-</v>
      </c>
      <c r="E417" s="46">
        <f t="shared" si="151"/>
        <v>14</v>
      </c>
      <c r="F417" s="10" t="str">
        <f t="shared" si="144"/>
        <v>ooi</v>
      </c>
      <c r="G417" s="42">
        <f t="shared" si="145"/>
        <v>0</v>
      </c>
      <c r="H417" s="43">
        <f>IF(AND($E$4=G417,$H$4=F417,$P$57&lt;=SUM(C417:E417),SUM(C417:E417)&lt;=$P$58),1+MAX(H$84:H416),0)</f>
        <v>0</v>
      </c>
      <c r="I417" s="43">
        <f t="shared" si="146"/>
        <v>0</v>
      </c>
      <c r="J417" s="219" t="str">
        <f t="shared" si="147"/>
        <v>-</v>
      </c>
      <c r="K417" s="218" t="str">
        <f>N$79</f>
        <v>-</v>
      </c>
      <c r="L417" s="46" t="str">
        <f t="shared" si="152"/>
        <v>-</v>
      </c>
      <c r="M417" s="10" t="str">
        <f t="shared" si="148"/>
        <v>ooo</v>
      </c>
      <c r="N417" s="42">
        <f t="shared" si="149"/>
        <v>0</v>
      </c>
      <c r="O417" s="43">
        <f>IF(AND($E$4=N417,$H$4=M417,$P$57&lt;=SUM(J417:L417),SUM(J417:L417)&lt;=$P$58),1+MAX(O$84:O416),0)</f>
        <v>0</v>
      </c>
      <c r="P417" s="43">
        <f t="shared" si="150"/>
        <v>0</v>
      </c>
      <c r="R417" s="10">
        <v>331</v>
      </c>
      <c r="S417" s="178" t="s">
        <v>424</v>
      </c>
      <c r="T417" s="8">
        <v>100</v>
      </c>
      <c r="U417" s="8">
        <v>156</v>
      </c>
      <c r="V417" s="8">
        <v>74</v>
      </c>
      <c r="W417" s="172">
        <f t="shared" si="153"/>
        <v>1065</v>
      </c>
      <c r="X417" s="10">
        <v>331</v>
      </c>
      <c r="AH417" s="178" t="s">
        <v>381</v>
      </c>
      <c r="AI417" s="172">
        <v>287</v>
      </c>
    </row>
    <row r="418" spans="3:35" x14ac:dyDescent="0.15">
      <c r="C418" s="217">
        <f t="shared" si="143"/>
        <v>13</v>
      </c>
      <c r="D418" s="218" t="str">
        <f>G$80</f>
        <v>-</v>
      </c>
      <c r="E418" s="46">
        <f t="shared" si="151"/>
        <v>14</v>
      </c>
      <c r="F418" s="10" t="str">
        <f t="shared" si="144"/>
        <v>ooi</v>
      </c>
      <c r="G418" s="42">
        <f t="shared" si="145"/>
        <v>0</v>
      </c>
      <c r="H418" s="43">
        <f>IF(AND($E$4=G418,$H$4=F418,$P$57&lt;=SUM(C418:E418),SUM(C418:E418)&lt;=$P$58),1+MAX(H$84:H417),0)</f>
        <v>0</v>
      </c>
      <c r="I418" s="43">
        <f t="shared" si="146"/>
        <v>0</v>
      </c>
      <c r="J418" s="219" t="str">
        <f t="shared" si="147"/>
        <v>-</v>
      </c>
      <c r="K418" s="218" t="str">
        <f>N$80</f>
        <v>-</v>
      </c>
      <c r="L418" s="46" t="str">
        <f t="shared" si="152"/>
        <v>-</v>
      </c>
      <c r="M418" s="10" t="str">
        <f t="shared" si="148"/>
        <v>ooo</v>
      </c>
      <c r="N418" s="42">
        <f t="shared" si="149"/>
        <v>0</v>
      </c>
      <c r="O418" s="43">
        <f>IF(AND($E$4=N418,$H$4=M418,$P$57&lt;=SUM(J418:L418),SUM(J418:L418)&lt;=$P$58),1+MAX(O$84:O417),0)</f>
        <v>0</v>
      </c>
      <c r="P418" s="43">
        <f t="shared" si="150"/>
        <v>0</v>
      </c>
      <c r="R418" s="10">
        <v>332</v>
      </c>
      <c r="S418" s="178" t="s">
        <v>425</v>
      </c>
      <c r="T418" s="8">
        <v>140</v>
      </c>
      <c r="U418" s="8">
        <v>221</v>
      </c>
      <c r="V418" s="8">
        <v>115</v>
      </c>
      <c r="W418" s="172">
        <f t="shared" si="153"/>
        <v>2062</v>
      </c>
      <c r="X418" s="10">
        <v>332</v>
      </c>
      <c r="AH418" s="178" t="s">
        <v>382</v>
      </c>
      <c r="AI418" s="172">
        <v>288</v>
      </c>
    </row>
    <row r="419" spans="3:35" x14ac:dyDescent="0.15">
      <c r="C419" s="217">
        <f t="shared" si="143"/>
        <v>13</v>
      </c>
      <c r="D419" s="218" t="str">
        <f>G$81</f>
        <v>-</v>
      </c>
      <c r="E419" s="46">
        <f t="shared" si="151"/>
        <v>14</v>
      </c>
      <c r="F419" s="10" t="str">
        <f t="shared" si="144"/>
        <v>ooi</v>
      </c>
      <c r="G419" s="42">
        <f t="shared" si="145"/>
        <v>0</v>
      </c>
      <c r="H419" s="43">
        <f>IF(AND($E$4=G419,$H$4=F419,$P$57&lt;=SUM(C419:E419),SUM(C419:E419)&lt;=$P$58),1+MAX(H$84:H418),0)</f>
        <v>0</v>
      </c>
      <c r="I419" s="43">
        <f t="shared" si="146"/>
        <v>0</v>
      </c>
      <c r="J419" s="219" t="str">
        <f t="shared" si="147"/>
        <v>-</v>
      </c>
      <c r="K419" s="218" t="str">
        <f>N$81</f>
        <v>-</v>
      </c>
      <c r="L419" s="46" t="str">
        <f t="shared" si="152"/>
        <v>-</v>
      </c>
      <c r="M419" s="10" t="str">
        <f t="shared" si="148"/>
        <v>ooo</v>
      </c>
      <c r="N419" s="42">
        <f t="shared" si="149"/>
        <v>0</v>
      </c>
      <c r="O419" s="43">
        <f>IF(AND($E$4=N419,$H$4=M419,$P$57&lt;=SUM(J419:L419),SUM(J419:L419)&lt;=$P$58),1+MAX(O$84:O418),0)</f>
        <v>0</v>
      </c>
      <c r="P419" s="43">
        <f t="shared" si="150"/>
        <v>0</v>
      </c>
      <c r="R419" s="10">
        <v>333</v>
      </c>
      <c r="S419" s="178" t="s">
        <v>426</v>
      </c>
      <c r="T419" s="8">
        <v>90</v>
      </c>
      <c r="U419" s="8">
        <v>76</v>
      </c>
      <c r="V419" s="8">
        <v>139</v>
      </c>
      <c r="W419" s="172">
        <f t="shared" si="153"/>
        <v>712</v>
      </c>
      <c r="X419" s="10">
        <v>333</v>
      </c>
      <c r="AH419" s="178" t="s">
        <v>383</v>
      </c>
      <c r="AI419" s="172">
        <v>289</v>
      </c>
    </row>
    <row r="420" spans="3:35" x14ac:dyDescent="0.15">
      <c r="C420" s="217" t="str">
        <f t="shared" ref="C420:C435" si="154">F$71</f>
        <v>-</v>
      </c>
      <c r="D420" s="218">
        <f>G$66</f>
        <v>13</v>
      </c>
      <c r="E420" s="46">
        <f t="shared" si="151"/>
        <v>14</v>
      </c>
      <c r="F420" s="10" t="str">
        <f t="shared" si="144"/>
        <v>ooi</v>
      </c>
      <c r="G420" s="42">
        <f t="shared" si="145"/>
        <v>0</v>
      </c>
      <c r="H420" s="43">
        <f>IF(AND($E$4=G420,$H$4=F420,$P$57&lt;=SUM(C420:E420),SUM(C420:E420)&lt;=$P$58),1+MAX(H$84:H419),0)</f>
        <v>0</v>
      </c>
      <c r="I420" s="43">
        <f t="shared" si="146"/>
        <v>0</v>
      </c>
      <c r="J420" s="219" t="str">
        <f t="shared" ref="J420:J435" si="155">M$71</f>
        <v>-</v>
      </c>
      <c r="K420" s="218">
        <f>N$66</f>
        <v>13</v>
      </c>
      <c r="L420" s="46" t="str">
        <f t="shared" si="152"/>
        <v>-</v>
      </c>
      <c r="M420" s="10" t="str">
        <f t="shared" si="148"/>
        <v>oio</v>
      </c>
      <c r="N420" s="42">
        <f t="shared" si="149"/>
        <v>0</v>
      </c>
      <c r="O420" s="43">
        <f>IF(AND($E$4=N420,$H$4=M420,$P$57&lt;=SUM(J420:L420),SUM(J420:L420)&lt;=$P$58),1+MAX(O$84:O419),0)</f>
        <v>0</v>
      </c>
      <c r="P420" s="43">
        <f t="shared" si="150"/>
        <v>0</v>
      </c>
      <c r="R420" s="10">
        <v>334</v>
      </c>
      <c r="S420" s="178" t="s">
        <v>427</v>
      </c>
      <c r="T420" s="8">
        <v>150</v>
      </c>
      <c r="U420" s="8">
        <v>141</v>
      </c>
      <c r="V420" s="8">
        <v>208</v>
      </c>
      <c r="W420" s="172">
        <f t="shared" si="153"/>
        <v>1842</v>
      </c>
      <c r="X420" s="10">
        <v>334</v>
      </c>
      <c r="AH420" s="178" t="s">
        <v>384</v>
      </c>
      <c r="AI420" s="172">
        <v>290</v>
      </c>
    </row>
    <row r="421" spans="3:35" x14ac:dyDescent="0.15">
      <c r="C421" s="217" t="str">
        <f t="shared" si="154"/>
        <v>-</v>
      </c>
      <c r="D421" s="218">
        <f>G$67</f>
        <v>14</v>
      </c>
      <c r="E421" s="46">
        <f t="shared" si="151"/>
        <v>14</v>
      </c>
      <c r="F421" s="10" t="str">
        <f t="shared" si="144"/>
        <v>oii</v>
      </c>
      <c r="G421" s="42">
        <f t="shared" si="145"/>
        <v>0</v>
      </c>
      <c r="H421" s="43">
        <f>IF(AND($E$4=G421,$H$4=F421,$P$57&lt;=SUM(C421:E421),SUM(C421:E421)&lt;=$P$58),1+MAX(H$84:H420),0)</f>
        <v>0</v>
      </c>
      <c r="I421" s="43">
        <f t="shared" si="146"/>
        <v>0</v>
      </c>
      <c r="J421" s="219" t="str">
        <f t="shared" si="155"/>
        <v>-</v>
      </c>
      <c r="K421" s="218" t="str">
        <f>N$67</f>
        <v>-</v>
      </c>
      <c r="L421" s="46" t="str">
        <f t="shared" si="152"/>
        <v>-</v>
      </c>
      <c r="M421" s="10" t="str">
        <f t="shared" si="148"/>
        <v>ooo</v>
      </c>
      <c r="N421" s="42">
        <f t="shared" si="149"/>
        <v>0</v>
      </c>
      <c r="O421" s="43">
        <f>IF(AND($E$4=N421,$H$4=M421,$P$57&lt;=SUM(J421:L421),SUM(J421:L421)&lt;=$P$58),1+MAX(O$84:O420),0)</f>
        <v>0</v>
      </c>
      <c r="P421" s="43">
        <f t="shared" si="150"/>
        <v>0</v>
      </c>
      <c r="R421" s="10">
        <v>335</v>
      </c>
      <c r="S421" s="178" t="s">
        <v>428</v>
      </c>
      <c r="T421" s="8">
        <v>146</v>
      </c>
      <c r="U421" s="8">
        <v>222</v>
      </c>
      <c r="V421" s="8">
        <v>124</v>
      </c>
      <c r="W421" s="172">
        <f t="shared" si="153"/>
        <v>2182</v>
      </c>
      <c r="X421" s="10">
        <v>335</v>
      </c>
      <c r="AH421" s="178" t="s">
        <v>385</v>
      </c>
      <c r="AI421" s="172">
        <v>291</v>
      </c>
    </row>
    <row r="422" spans="3:35" x14ac:dyDescent="0.15">
      <c r="C422" s="217" t="str">
        <f t="shared" si="154"/>
        <v>-</v>
      </c>
      <c r="D422" s="218" t="str">
        <f>G$68</f>
        <v>-</v>
      </c>
      <c r="E422" s="46">
        <f t="shared" si="151"/>
        <v>14</v>
      </c>
      <c r="F422" s="10" t="str">
        <f t="shared" si="144"/>
        <v>ooi</v>
      </c>
      <c r="G422" s="42">
        <f t="shared" si="145"/>
        <v>0</v>
      </c>
      <c r="H422" s="43">
        <f>IF(AND($E$4=G422,$H$4=F422,$P$57&lt;=SUM(C422:E422),SUM(C422:E422)&lt;=$P$58),1+MAX(H$84:H421),0)</f>
        <v>0</v>
      </c>
      <c r="I422" s="43">
        <f t="shared" si="146"/>
        <v>0</v>
      </c>
      <c r="J422" s="219" t="str">
        <f t="shared" si="155"/>
        <v>-</v>
      </c>
      <c r="K422" s="218" t="str">
        <f>N$68</f>
        <v>-</v>
      </c>
      <c r="L422" s="46" t="str">
        <f t="shared" si="152"/>
        <v>-</v>
      </c>
      <c r="M422" s="10" t="str">
        <f t="shared" si="148"/>
        <v>ooo</v>
      </c>
      <c r="N422" s="42">
        <f t="shared" si="149"/>
        <v>0</v>
      </c>
      <c r="O422" s="43">
        <f>IF(AND($E$4=N422,$H$4=M422,$P$57&lt;=SUM(J422:L422),SUM(J422:L422)&lt;=$P$58),1+MAX(O$84:O421),0)</f>
        <v>0</v>
      </c>
      <c r="P422" s="43">
        <f t="shared" si="150"/>
        <v>0</v>
      </c>
      <c r="R422" s="10">
        <v>336</v>
      </c>
      <c r="S422" s="178" t="s">
        <v>429</v>
      </c>
      <c r="T422" s="8">
        <v>146</v>
      </c>
      <c r="U422" s="8">
        <v>196</v>
      </c>
      <c r="V422" s="8">
        <v>118</v>
      </c>
      <c r="W422" s="172">
        <f t="shared" si="153"/>
        <v>1900</v>
      </c>
      <c r="X422" s="10">
        <v>336</v>
      </c>
      <c r="AH422" s="178" t="s">
        <v>386</v>
      </c>
      <c r="AI422" s="172">
        <v>292</v>
      </c>
    </row>
    <row r="423" spans="3:35" x14ac:dyDescent="0.15">
      <c r="C423" s="217" t="str">
        <f t="shared" si="154"/>
        <v>-</v>
      </c>
      <c r="D423" s="218" t="str">
        <f>G$69</f>
        <v>-</v>
      </c>
      <c r="E423" s="46">
        <f t="shared" si="151"/>
        <v>14</v>
      </c>
      <c r="F423" s="10" t="str">
        <f t="shared" si="144"/>
        <v>ooi</v>
      </c>
      <c r="G423" s="42">
        <f t="shared" si="145"/>
        <v>0</v>
      </c>
      <c r="H423" s="43">
        <f>IF(AND($E$4=G423,$H$4=F423,$P$57&lt;=SUM(C423:E423),SUM(C423:E423)&lt;=$P$58),1+MAX(H$84:H422),0)</f>
        <v>0</v>
      </c>
      <c r="I423" s="43">
        <f t="shared" si="146"/>
        <v>0</v>
      </c>
      <c r="J423" s="219" t="str">
        <f t="shared" si="155"/>
        <v>-</v>
      </c>
      <c r="K423" s="218" t="str">
        <f>N$69</f>
        <v>-</v>
      </c>
      <c r="L423" s="46" t="str">
        <f t="shared" si="152"/>
        <v>-</v>
      </c>
      <c r="M423" s="10" t="str">
        <f t="shared" si="148"/>
        <v>ooo</v>
      </c>
      <c r="N423" s="42">
        <f t="shared" si="149"/>
        <v>0</v>
      </c>
      <c r="O423" s="43">
        <f>IF(AND($E$4=N423,$H$4=M423,$P$57&lt;=SUM(J423:L423),SUM(J423:L423)&lt;=$P$58),1+MAX(O$84:O422),0)</f>
        <v>0</v>
      </c>
      <c r="P423" s="43">
        <f t="shared" si="150"/>
        <v>0</v>
      </c>
      <c r="R423" s="10">
        <v>337</v>
      </c>
      <c r="S423" s="178" t="s">
        <v>430</v>
      </c>
      <c r="T423" s="8">
        <v>180</v>
      </c>
      <c r="U423" s="8">
        <v>178</v>
      </c>
      <c r="V423" s="8">
        <v>163</v>
      </c>
      <c r="W423" s="172">
        <f t="shared" si="153"/>
        <v>2213</v>
      </c>
      <c r="X423" s="10">
        <v>337</v>
      </c>
      <c r="AH423" s="178" t="s">
        <v>387</v>
      </c>
      <c r="AI423" s="172">
        <v>293</v>
      </c>
    </row>
    <row r="424" spans="3:35" x14ac:dyDescent="0.15">
      <c r="C424" s="217" t="str">
        <f t="shared" si="154"/>
        <v>-</v>
      </c>
      <c r="D424" s="218" t="str">
        <f>G$70</f>
        <v>-</v>
      </c>
      <c r="E424" s="46">
        <f t="shared" si="151"/>
        <v>14</v>
      </c>
      <c r="F424" s="10" t="str">
        <f t="shared" si="144"/>
        <v>ooi</v>
      </c>
      <c r="G424" s="42">
        <f t="shared" si="145"/>
        <v>0</v>
      </c>
      <c r="H424" s="43">
        <f>IF(AND($E$4=G424,$H$4=F424,$P$57&lt;=SUM(C424:E424),SUM(C424:E424)&lt;=$P$58),1+MAX(H$84:H423),0)</f>
        <v>0</v>
      </c>
      <c r="I424" s="43">
        <f t="shared" si="146"/>
        <v>0</v>
      </c>
      <c r="J424" s="219" t="str">
        <f t="shared" si="155"/>
        <v>-</v>
      </c>
      <c r="K424" s="218" t="str">
        <f>N$70</f>
        <v>-</v>
      </c>
      <c r="L424" s="46" t="str">
        <f t="shared" si="152"/>
        <v>-</v>
      </c>
      <c r="M424" s="10" t="str">
        <f t="shared" si="148"/>
        <v>ooo</v>
      </c>
      <c r="N424" s="42">
        <f t="shared" si="149"/>
        <v>0</v>
      </c>
      <c r="O424" s="43">
        <f>IF(AND($E$4=N424,$H$4=M424,$P$57&lt;=SUM(J424:L424),SUM(J424:L424)&lt;=$P$58),1+MAX(O$84:O423),0)</f>
        <v>0</v>
      </c>
      <c r="P424" s="43">
        <f t="shared" si="150"/>
        <v>0</v>
      </c>
      <c r="R424" s="10">
        <v>338</v>
      </c>
      <c r="S424" s="178" t="s">
        <v>431</v>
      </c>
      <c r="T424" s="8">
        <v>180</v>
      </c>
      <c r="U424" s="8">
        <v>178</v>
      </c>
      <c r="V424" s="8">
        <v>163</v>
      </c>
      <c r="W424" s="172">
        <f t="shared" si="153"/>
        <v>2213</v>
      </c>
      <c r="X424" s="10">
        <v>338</v>
      </c>
      <c r="AH424" s="178" t="s">
        <v>388</v>
      </c>
      <c r="AI424" s="172">
        <v>294</v>
      </c>
    </row>
    <row r="425" spans="3:35" x14ac:dyDescent="0.15">
      <c r="C425" s="217" t="str">
        <f t="shared" si="154"/>
        <v>-</v>
      </c>
      <c r="D425" s="218" t="str">
        <f>G$71</f>
        <v>-</v>
      </c>
      <c r="E425" s="46">
        <f t="shared" si="151"/>
        <v>14</v>
      </c>
      <c r="F425" s="10" t="str">
        <f t="shared" si="144"/>
        <v>ooi</v>
      </c>
      <c r="G425" s="42">
        <f t="shared" si="145"/>
        <v>0</v>
      </c>
      <c r="H425" s="43">
        <f>IF(AND($E$4=G425,$H$4=F425,$P$57&lt;=SUM(C425:E425),SUM(C425:E425)&lt;=$P$58),1+MAX(H$84:H424),0)</f>
        <v>0</v>
      </c>
      <c r="I425" s="43">
        <f t="shared" si="146"/>
        <v>0</v>
      </c>
      <c r="J425" s="219" t="str">
        <f t="shared" si="155"/>
        <v>-</v>
      </c>
      <c r="K425" s="218" t="str">
        <f>N$71</f>
        <v>-</v>
      </c>
      <c r="L425" s="46" t="str">
        <f t="shared" si="152"/>
        <v>-</v>
      </c>
      <c r="M425" s="10" t="str">
        <f t="shared" si="148"/>
        <v>ooo</v>
      </c>
      <c r="N425" s="42">
        <f t="shared" si="149"/>
        <v>0</v>
      </c>
      <c r="O425" s="43">
        <f>IF(AND($E$4=N425,$H$4=M425,$P$57&lt;=SUM(J425:L425),SUM(J425:L425)&lt;=$P$58),1+MAX(O$84:O424),0)</f>
        <v>0</v>
      </c>
      <c r="P425" s="43">
        <f t="shared" si="150"/>
        <v>0</v>
      </c>
      <c r="R425" s="10">
        <v>339</v>
      </c>
      <c r="S425" s="178" t="s">
        <v>432</v>
      </c>
      <c r="T425" s="8">
        <v>100</v>
      </c>
      <c r="U425" s="8">
        <v>93</v>
      </c>
      <c r="V425" s="8">
        <v>83</v>
      </c>
      <c r="W425" s="172">
        <f t="shared" si="153"/>
        <v>705</v>
      </c>
      <c r="X425" s="10">
        <v>339</v>
      </c>
      <c r="AH425" s="178" t="s">
        <v>389</v>
      </c>
      <c r="AI425" s="172">
        <v>295</v>
      </c>
    </row>
    <row r="426" spans="3:35" x14ac:dyDescent="0.15">
      <c r="C426" s="217" t="str">
        <f t="shared" si="154"/>
        <v>-</v>
      </c>
      <c r="D426" s="218" t="str">
        <f>G$72</f>
        <v>-</v>
      </c>
      <c r="E426" s="46">
        <f t="shared" si="151"/>
        <v>14</v>
      </c>
      <c r="F426" s="10" t="str">
        <f t="shared" si="144"/>
        <v>ooi</v>
      </c>
      <c r="G426" s="42">
        <f t="shared" si="145"/>
        <v>0</v>
      </c>
      <c r="H426" s="43">
        <f>IF(AND($E$4=G426,$H$4=F426,$P$57&lt;=SUM(C426:E426),SUM(C426:E426)&lt;=$P$58),1+MAX(H$84:H425),0)</f>
        <v>0</v>
      </c>
      <c r="I426" s="43">
        <f t="shared" si="146"/>
        <v>0</v>
      </c>
      <c r="J426" s="219" t="str">
        <f t="shared" si="155"/>
        <v>-</v>
      </c>
      <c r="K426" s="218" t="str">
        <f>N$72</f>
        <v>-</v>
      </c>
      <c r="L426" s="46" t="str">
        <f t="shared" si="152"/>
        <v>-</v>
      </c>
      <c r="M426" s="10" t="str">
        <f t="shared" si="148"/>
        <v>ooo</v>
      </c>
      <c r="N426" s="42">
        <f t="shared" si="149"/>
        <v>0</v>
      </c>
      <c r="O426" s="43">
        <f>IF(AND($E$4=N426,$H$4=M426,$P$57&lt;=SUM(J426:L426),SUM(J426:L426)&lt;=$P$58),1+MAX(O$84:O425),0)</f>
        <v>0</v>
      </c>
      <c r="P426" s="43">
        <f t="shared" si="150"/>
        <v>0</v>
      </c>
      <c r="R426" s="10">
        <v>340</v>
      </c>
      <c r="S426" s="178" t="s">
        <v>433</v>
      </c>
      <c r="T426" s="8">
        <v>220</v>
      </c>
      <c r="U426" s="8">
        <v>151</v>
      </c>
      <c r="V426" s="8">
        <v>142</v>
      </c>
      <c r="W426" s="172">
        <f t="shared" si="153"/>
        <v>1963</v>
      </c>
      <c r="X426" s="10">
        <v>340</v>
      </c>
      <c r="AH426" s="178" t="s">
        <v>390</v>
      </c>
      <c r="AI426" s="172">
        <v>296</v>
      </c>
    </row>
    <row r="427" spans="3:35" x14ac:dyDescent="0.15">
      <c r="C427" s="217" t="str">
        <f t="shared" si="154"/>
        <v>-</v>
      </c>
      <c r="D427" s="218" t="str">
        <f>G$73</f>
        <v>-</v>
      </c>
      <c r="E427" s="46">
        <f t="shared" si="151"/>
        <v>14</v>
      </c>
      <c r="F427" s="10" t="str">
        <f t="shared" si="144"/>
        <v>ooi</v>
      </c>
      <c r="G427" s="42">
        <f t="shared" si="145"/>
        <v>0</v>
      </c>
      <c r="H427" s="43">
        <f>IF(AND($E$4=G427,$H$4=F427,$P$57&lt;=SUM(C427:E427),SUM(C427:E427)&lt;=$P$58),1+MAX(H$84:H426),0)</f>
        <v>0</v>
      </c>
      <c r="I427" s="43">
        <f t="shared" si="146"/>
        <v>0</v>
      </c>
      <c r="J427" s="219" t="str">
        <f t="shared" si="155"/>
        <v>-</v>
      </c>
      <c r="K427" s="218" t="str">
        <f>N$73</f>
        <v>-</v>
      </c>
      <c r="L427" s="46" t="str">
        <f t="shared" si="152"/>
        <v>-</v>
      </c>
      <c r="M427" s="10" t="str">
        <f t="shared" si="148"/>
        <v>ooo</v>
      </c>
      <c r="N427" s="42">
        <f t="shared" si="149"/>
        <v>0</v>
      </c>
      <c r="O427" s="43">
        <f>IF(AND($E$4=N427,$H$4=M427,$P$57&lt;=SUM(J427:L427),SUM(J427:L427)&lt;=$P$58),1+MAX(O$84:O426),0)</f>
        <v>0</v>
      </c>
      <c r="P427" s="43">
        <f t="shared" si="150"/>
        <v>0</v>
      </c>
      <c r="R427" s="10">
        <v>341</v>
      </c>
      <c r="S427" s="178" t="s">
        <v>434</v>
      </c>
      <c r="T427" s="8">
        <v>86</v>
      </c>
      <c r="U427" s="8">
        <v>141</v>
      </c>
      <c r="V427" s="8">
        <v>113</v>
      </c>
      <c r="W427" s="172">
        <f t="shared" si="153"/>
        <v>1092</v>
      </c>
      <c r="X427" s="10">
        <v>341</v>
      </c>
      <c r="AH427" s="178" t="s">
        <v>391</v>
      </c>
      <c r="AI427" s="172">
        <v>297</v>
      </c>
    </row>
    <row r="428" spans="3:35" x14ac:dyDescent="0.15">
      <c r="C428" s="217" t="str">
        <f t="shared" si="154"/>
        <v>-</v>
      </c>
      <c r="D428" s="218" t="str">
        <f>G$74</f>
        <v>-</v>
      </c>
      <c r="E428" s="46">
        <f t="shared" si="151"/>
        <v>14</v>
      </c>
      <c r="F428" s="10" t="str">
        <f t="shared" si="144"/>
        <v>ooi</v>
      </c>
      <c r="G428" s="42">
        <f t="shared" si="145"/>
        <v>0</v>
      </c>
      <c r="H428" s="43">
        <f>IF(AND($E$4=G428,$H$4=F428,$P$57&lt;=SUM(C428:E428),SUM(C428:E428)&lt;=$P$58),1+MAX(H$84:H427),0)</f>
        <v>0</v>
      </c>
      <c r="I428" s="43">
        <f t="shared" si="146"/>
        <v>0</v>
      </c>
      <c r="J428" s="219" t="str">
        <f t="shared" si="155"/>
        <v>-</v>
      </c>
      <c r="K428" s="218" t="str">
        <f>N$74</f>
        <v>-</v>
      </c>
      <c r="L428" s="46" t="str">
        <f t="shared" si="152"/>
        <v>-</v>
      </c>
      <c r="M428" s="10" t="str">
        <f t="shared" si="148"/>
        <v>ooo</v>
      </c>
      <c r="N428" s="42">
        <f t="shared" si="149"/>
        <v>0</v>
      </c>
      <c r="O428" s="43">
        <f>IF(AND($E$4=N428,$H$4=M428,$P$57&lt;=SUM(J428:L428),SUM(J428:L428)&lt;=$P$58),1+MAX(O$84:O427),0)</f>
        <v>0</v>
      </c>
      <c r="P428" s="43">
        <f t="shared" si="150"/>
        <v>0</v>
      </c>
      <c r="R428" s="10">
        <v>342</v>
      </c>
      <c r="S428" s="178" t="s">
        <v>435</v>
      </c>
      <c r="T428" s="8">
        <v>126</v>
      </c>
      <c r="U428" s="8">
        <v>224</v>
      </c>
      <c r="V428" s="8">
        <v>156</v>
      </c>
      <c r="W428" s="172">
        <f t="shared" si="153"/>
        <v>2284</v>
      </c>
      <c r="X428" s="10">
        <v>342</v>
      </c>
      <c r="AH428" s="178" t="s">
        <v>282</v>
      </c>
      <c r="AI428" s="172">
        <v>298</v>
      </c>
    </row>
    <row r="429" spans="3:35" x14ac:dyDescent="0.15">
      <c r="C429" s="217" t="str">
        <f t="shared" si="154"/>
        <v>-</v>
      </c>
      <c r="D429" s="218" t="str">
        <f>G$75</f>
        <v>-</v>
      </c>
      <c r="E429" s="46">
        <f t="shared" si="151"/>
        <v>14</v>
      </c>
      <c r="F429" s="10" t="str">
        <f t="shared" si="144"/>
        <v>ooi</v>
      </c>
      <c r="G429" s="42">
        <f t="shared" si="145"/>
        <v>0</v>
      </c>
      <c r="H429" s="43">
        <f>IF(AND($E$4=G429,$H$4=F429,$P$57&lt;=SUM(C429:E429),SUM(C429:E429)&lt;=$P$58),1+MAX(H$84:H428),0)</f>
        <v>0</v>
      </c>
      <c r="I429" s="43">
        <f t="shared" si="146"/>
        <v>0</v>
      </c>
      <c r="J429" s="219" t="str">
        <f t="shared" si="155"/>
        <v>-</v>
      </c>
      <c r="K429" s="218" t="str">
        <f>N$75</f>
        <v>-</v>
      </c>
      <c r="L429" s="46" t="str">
        <f t="shared" si="152"/>
        <v>-</v>
      </c>
      <c r="M429" s="10" t="str">
        <f t="shared" si="148"/>
        <v>ooo</v>
      </c>
      <c r="N429" s="42">
        <f t="shared" si="149"/>
        <v>0</v>
      </c>
      <c r="O429" s="43">
        <f>IF(AND($E$4=N429,$H$4=M429,$P$57&lt;=SUM(J429:L429),SUM(J429:L429)&lt;=$P$58),1+MAX(O$84:O428),0)</f>
        <v>0</v>
      </c>
      <c r="P429" s="43">
        <f t="shared" si="150"/>
        <v>0</v>
      </c>
      <c r="R429" s="10">
        <v>343</v>
      </c>
      <c r="S429" s="178" t="s">
        <v>436</v>
      </c>
      <c r="T429" s="8">
        <v>80</v>
      </c>
      <c r="U429" s="8">
        <v>77</v>
      </c>
      <c r="V429" s="8">
        <v>131</v>
      </c>
      <c r="W429" s="172">
        <f t="shared" si="153"/>
        <v>667</v>
      </c>
      <c r="X429" s="10">
        <v>343</v>
      </c>
      <c r="AH429" s="178" t="s">
        <v>392</v>
      </c>
      <c r="AI429" s="172">
        <v>299</v>
      </c>
    </row>
    <row r="430" spans="3:35" x14ac:dyDescent="0.15">
      <c r="C430" s="217" t="str">
        <f t="shared" si="154"/>
        <v>-</v>
      </c>
      <c r="D430" s="218" t="str">
        <f>G$76</f>
        <v>-</v>
      </c>
      <c r="E430" s="46">
        <f t="shared" si="151"/>
        <v>14</v>
      </c>
      <c r="F430" s="10" t="str">
        <f t="shared" si="144"/>
        <v>ooi</v>
      </c>
      <c r="G430" s="42">
        <f t="shared" si="145"/>
        <v>0</v>
      </c>
      <c r="H430" s="43">
        <f>IF(AND($E$4=G430,$H$4=F430,$P$57&lt;=SUM(C430:E430),SUM(C430:E430)&lt;=$P$58),1+MAX(H$84:H429),0)</f>
        <v>0</v>
      </c>
      <c r="I430" s="43">
        <f t="shared" si="146"/>
        <v>0</v>
      </c>
      <c r="J430" s="219" t="str">
        <f t="shared" si="155"/>
        <v>-</v>
      </c>
      <c r="K430" s="218" t="str">
        <f>N$76</f>
        <v>-</v>
      </c>
      <c r="L430" s="46" t="str">
        <f t="shared" si="152"/>
        <v>-</v>
      </c>
      <c r="M430" s="10" t="str">
        <f t="shared" si="148"/>
        <v>ooo</v>
      </c>
      <c r="N430" s="42">
        <f t="shared" si="149"/>
        <v>0</v>
      </c>
      <c r="O430" s="43">
        <f>IF(AND($E$4=N430,$H$4=M430,$P$57&lt;=SUM(J430:L430),SUM(J430:L430)&lt;=$P$58),1+MAX(O$84:O429),0)</f>
        <v>0</v>
      </c>
      <c r="P430" s="43">
        <f t="shared" si="150"/>
        <v>0</v>
      </c>
      <c r="R430" s="10">
        <v>344</v>
      </c>
      <c r="S430" s="178" t="s">
        <v>437</v>
      </c>
      <c r="T430" s="8">
        <v>120</v>
      </c>
      <c r="U430" s="8">
        <v>140</v>
      </c>
      <c r="V430" s="8">
        <v>236</v>
      </c>
      <c r="W430" s="172">
        <f t="shared" si="153"/>
        <v>1756</v>
      </c>
      <c r="X430" s="10">
        <v>344</v>
      </c>
      <c r="AH430" s="178" t="s">
        <v>393</v>
      </c>
      <c r="AI430" s="172">
        <v>300</v>
      </c>
    </row>
    <row r="431" spans="3:35" x14ac:dyDescent="0.15">
      <c r="C431" s="217" t="str">
        <f t="shared" si="154"/>
        <v>-</v>
      </c>
      <c r="D431" s="218" t="str">
        <f>G$77</f>
        <v>-</v>
      </c>
      <c r="E431" s="46">
        <f t="shared" si="151"/>
        <v>14</v>
      </c>
      <c r="F431" s="10" t="str">
        <f t="shared" si="144"/>
        <v>ooi</v>
      </c>
      <c r="G431" s="42">
        <f t="shared" si="145"/>
        <v>0</v>
      </c>
      <c r="H431" s="43">
        <f>IF(AND($E$4=G431,$H$4=F431,$P$57&lt;=SUM(C431:E431),SUM(C431:E431)&lt;=$P$58),1+MAX(H$84:H430),0)</f>
        <v>0</v>
      </c>
      <c r="I431" s="43">
        <f t="shared" si="146"/>
        <v>0</v>
      </c>
      <c r="J431" s="219" t="str">
        <f t="shared" si="155"/>
        <v>-</v>
      </c>
      <c r="K431" s="218" t="str">
        <f>N$77</f>
        <v>-</v>
      </c>
      <c r="L431" s="46" t="str">
        <f t="shared" si="152"/>
        <v>-</v>
      </c>
      <c r="M431" s="10" t="str">
        <f t="shared" si="148"/>
        <v>ooo</v>
      </c>
      <c r="N431" s="42">
        <f t="shared" si="149"/>
        <v>0</v>
      </c>
      <c r="O431" s="43">
        <f>IF(AND($E$4=N431,$H$4=M431,$P$57&lt;=SUM(J431:L431),SUM(J431:L431)&lt;=$P$58),1+MAX(O$84:O430),0)</f>
        <v>0</v>
      </c>
      <c r="P431" s="43">
        <f t="shared" si="150"/>
        <v>0</v>
      </c>
      <c r="R431" s="10">
        <v>345</v>
      </c>
      <c r="S431" s="178" t="s">
        <v>438</v>
      </c>
      <c r="T431" s="8">
        <v>132</v>
      </c>
      <c r="U431" s="8">
        <v>105</v>
      </c>
      <c r="V431" s="8">
        <v>154</v>
      </c>
      <c r="W431" s="172">
        <f t="shared" si="153"/>
        <v>1164</v>
      </c>
      <c r="X431" s="10">
        <v>345</v>
      </c>
      <c r="AH431" s="178" t="s">
        <v>394</v>
      </c>
      <c r="AI431" s="172">
        <v>301</v>
      </c>
    </row>
    <row r="432" spans="3:35" x14ac:dyDescent="0.15">
      <c r="C432" s="217" t="str">
        <f t="shared" si="154"/>
        <v>-</v>
      </c>
      <c r="D432" s="218" t="str">
        <f>G$78</f>
        <v>-</v>
      </c>
      <c r="E432" s="46">
        <f t="shared" si="151"/>
        <v>14</v>
      </c>
      <c r="F432" s="10" t="str">
        <f t="shared" si="144"/>
        <v>ooi</v>
      </c>
      <c r="G432" s="42">
        <f t="shared" si="145"/>
        <v>0</v>
      </c>
      <c r="H432" s="43">
        <f>IF(AND($E$4=G432,$H$4=F432,$P$57&lt;=SUM(C432:E432),SUM(C432:E432)&lt;=$P$58),1+MAX(H$84:H431),0)</f>
        <v>0</v>
      </c>
      <c r="I432" s="43">
        <f t="shared" si="146"/>
        <v>0</v>
      </c>
      <c r="J432" s="219" t="str">
        <f t="shared" si="155"/>
        <v>-</v>
      </c>
      <c r="K432" s="218" t="str">
        <f>N$78</f>
        <v>-</v>
      </c>
      <c r="L432" s="46" t="str">
        <f t="shared" si="152"/>
        <v>-</v>
      </c>
      <c r="M432" s="10" t="str">
        <f t="shared" si="148"/>
        <v>ooo</v>
      </c>
      <c r="N432" s="42">
        <f t="shared" si="149"/>
        <v>0</v>
      </c>
      <c r="O432" s="43">
        <f>IF(AND($E$4=N432,$H$4=M432,$P$57&lt;=SUM(J432:L432),SUM(J432:L432)&lt;=$P$58),1+MAX(O$84:O431),0)</f>
        <v>0</v>
      </c>
      <c r="P432" s="43">
        <f t="shared" si="150"/>
        <v>0</v>
      </c>
      <c r="R432" s="10">
        <v>346</v>
      </c>
      <c r="S432" s="178" t="s">
        <v>439</v>
      </c>
      <c r="T432" s="8">
        <v>172</v>
      </c>
      <c r="U432" s="8">
        <v>152</v>
      </c>
      <c r="V432" s="8">
        <v>198</v>
      </c>
      <c r="W432" s="172">
        <f t="shared" si="153"/>
        <v>2051</v>
      </c>
      <c r="X432" s="10">
        <v>346</v>
      </c>
      <c r="AH432" s="178" t="s">
        <v>395</v>
      </c>
      <c r="AI432" s="172">
        <v>302</v>
      </c>
    </row>
    <row r="433" spans="3:35" x14ac:dyDescent="0.15">
      <c r="C433" s="217" t="str">
        <f t="shared" si="154"/>
        <v>-</v>
      </c>
      <c r="D433" s="218" t="str">
        <f>G$79</f>
        <v>-</v>
      </c>
      <c r="E433" s="46">
        <f t="shared" si="151"/>
        <v>14</v>
      </c>
      <c r="F433" s="10" t="str">
        <f t="shared" si="144"/>
        <v>ooi</v>
      </c>
      <c r="G433" s="42">
        <f t="shared" si="145"/>
        <v>0</v>
      </c>
      <c r="H433" s="43">
        <f>IF(AND($E$4=G433,$H$4=F433,$P$57&lt;=SUM(C433:E433),SUM(C433:E433)&lt;=$P$58),1+MAX(H$84:H432),0)</f>
        <v>0</v>
      </c>
      <c r="I433" s="43">
        <f t="shared" si="146"/>
        <v>0</v>
      </c>
      <c r="J433" s="219" t="str">
        <f t="shared" si="155"/>
        <v>-</v>
      </c>
      <c r="K433" s="218" t="str">
        <f>N$79</f>
        <v>-</v>
      </c>
      <c r="L433" s="46" t="str">
        <f t="shared" si="152"/>
        <v>-</v>
      </c>
      <c r="M433" s="10" t="str">
        <f t="shared" si="148"/>
        <v>ooo</v>
      </c>
      <c r="N433" s="42">
        <f t="shared" si="149"/>
        <v>0</v>
      </c>
      <c r="O433" s="43">
        <f>IF(AND($E$4=N433,$H$4=M433,$P$57&lt;=SUM(J433:L433),SUM(J433:L433)&lt;=$P$58),1+MAX(O$84:O432),0)</f>
        <v>0</v>
      </c>
      <c r="P433" s="43">
        <f t="shared" si="150"/>
        <v>0</v>
      </c>
      <c r="R433" s="10">
        <v>347</v>
      </c>
      <c r="S433" s="178" t="s">
        <v>440</v>
      </c>
      <c r="T433" s="8">
        <v>90</v>
      </c>
      <c r="U433" s="8">
        <v>176</v>
      </c>
      <c r="V433" s="8">
        <v>100</v>
      </c>
      <c r="W433" s="172">
        <f t="shared" si="153"/>
        <v>1292</v>
      </c>
      <c r="X433" s="10">
        <v>347</v>
      </c>
      <c r="AH433" s="178" t="s">
        <v>396</v>
      </c>
      <c r="AI433" s="172">
        <v>303</v>
      </c>
    </row>
    <row r="434" spans="3:35" x14ac:dyDescent="0.15">
      <c r="C434" s="217" t="str">
        <f t="shared" si="154"/>
        <v>-</v>
      </c>
      <c r="D434" s="218" t="str">
        <f>G$80</f>
        <v>-</v>
      </c>
      <c r="E434" s="46">
        <f t="shared" si="151"/>
        <v>14</v>
      </c>
      <c r="F434" s="10" t="str">
        <f t="shared" si="144"/>
        <v>ooi</v>
      </c>
      <c r="G434" s="42">
        <f t="shared" si="145"/>
        <v>0</v>
      </c>
      <c r="H434" s="43">
        <f>IF(AND($E$4=G434,$H$4=F434,$P$57&lt;=SUM(C434:E434),SUM(C434:E434)&lt;=$P$58),1+MAX(H$84:H433),0)</f>
        <v>0</v>
      </c>
      <c r="I434" s="43">
        <f t="shared" si="146"/>
        <v>0</v>
      </c>
      <c r="J434" s="219" t="str">
        <f t="shared" si="155"/>
        <v>-</v>
      </c>
      <c r="K434" s="218" t="str">
        <f>N$80</f>
        <v>-</v>
      </c>
      <c r="L434" s="46" t="str">
        <f t="shared" si="152"/>
        <v>-</v>
      </c>
      <c r="M434" s="10" t="str">
        <f t="shared" si="148"/>
        <v>ooo</v>
      </c>
      <c r="N434" s="42">
        <f t="shared" si="149"/>
        <v>0</v>
      </c>
      <c r="O434" s="43">
        <f>IF(AND($E$4=N434,$H$4=M434,$P$57&lt;=SUM(J434:L434),SUM(J434:L434)&lt;=$P$58),1+MAX(O$84:O433),0)</f>
        <v>0</v>
      </c>
      <c r="P434" s="43">
        <f t="shared" si="150"/>
        <v>0</v>
      </c>
      <c r="R434" s="10">
        <v>348</v>
      </c>
      <c r="S434" s="178" t="s">
        <v>441</v>
      </c>
      <c r="T434" s="8">
        <v>150</v>
      </c>
      <c r="U434" s="8">
        <v>222</v>
      </c>
      <c r="V434" s="8">
        <v>183</v>
      </c>
      <c r="W434" s="172">
        <f t="shared" si="153"/>
        <v>2637</v>
      </c>
      <c r="X434" s="10">
        <v>348</v>
      </c>
      <c r="AH434" s="178" t="s">
        <v>397</v>
      </c>
      <c r="AI434" s="172">
        <v>304</v>
      </c>
    </row>
    <row r="435" spans="3:35" x14ac:dyDescent="0.15">
      <c r="C435" s="217" t="str">
        <f t="shared" si="154"/>
        <v>-</v>
      </c>
      <c r="D435" s="218" t="str">
        <f>G$81</f>
        <v>-</v>
      </c>
      <c r="E435" s="46">
        <f t="shared" si="151"/>
        <v>14</v>
      </c>
      <c r="F435" s="10" t="str">
        <f t="shared" si="144"/>
        <v>ooi</v>
      </c>
      <c r="G435" s="42">
        <f t="shared" si="145"/>
        <v>0</v>
      </c>
      <c r="H435" s="43">
        <f>IF(AND($E$4=G435,$H$4=F435,$P$57&lt;=SUM(C435:E435),SUM(C435:E435)&lt;=$P$58),1+MAX(H$84:H434),0)</f>
        <v>0</v>
      </c>
      <c r="I435" s="43">
        <f t="shared" si="146"/>
        <v>0</v>
      </c>
      <c r="J435" s="219" t="str">
        <f t="shared" si="155"/>
        <v>-</v>
      </c>
      <c r="K435" s="218" t="str">
        <f>N$81</f>
        <v>-</v>
      </c>
      <c r="L435" s="46" t="str">
        <f t="shared" si="152"/>
        <v>-</v>
      </c>
      <c r="M435" s="10" t="str">
        <f t="shared" si="148"/>
        <v>ooo</v>
      </c>
      <c r="N435" s="42">
        <f t="shared" si="149"/>
        <v>0</v>
      </c>
      <c r="O435" s="43">
        <f>IF(AND($E$4=N435,$H$4=M435,$P$57&lt;=SUM(J435:L435),SUM(J435:L435)&lt;=$P$58),1+MAX(O$84:O434),0)</f>
        <v>0</v>
      </c>
      <c r="P435" s="43">
        <f t="shared" si="150"/>
        <v>0</v>
      </c>
      <c r="R435" s="10">
        <v>349</v>
      </c>
      <c r="S435" s="178" t="s">
        <v>442</v>
      </c>
      <c r="T435" s="8">
        <v>40</v>
      </c>
      <c r="U435" s="8">
        <v>29</v>
      </c>
      <c r="V435" s="8">
        <v>102</v>
      </c>
      <c r="W435" s="172">
        <f t="shared" si="153"/>
        <v>217</v>
      </c>
      <c r="X435" s="10">
        <v>349</v>
      </c>
      <c r="AH435" s="178" t="s">
        <v>398</v>
      </c>
      <c r="AI435" s="172">
        <v>305</v>
      </c>
    </row>
    <row r="436" spans="3:35" x14ac:dyDescent="0.15">
      <c r="C436" s="217" t="str">
        <f t="shared" ref="C436:C451" si="156">F$72</f>
        <v>-</v>
      </c>
      <c r="D436" s="218">
        <f>G$66</f>
        <v>13</v>
      </c>
      <c r="E436" s="46">
        <f t="shared" si="151"/>
        <v>14</v>
      </c>
      <c r="F436" s="10" t="str">
        <f t="shared" si="144"/>
        <v>ooi</v>
      </c>
      <c r="G436" s="42">
        <f t="shared" si="145"/>
        <v>0</v>
      </c>
      <c r="H436" s="43">
        <f>IF(AND($E$4=G436,$H$4=F436,$P$57&lt;=SUM(C436:E436),SUM(C436:E436)&lt;=$P$58),1+MAX(H$84:H435),0)</f>
        <v>0</v>
      </c>
      <c r="I436" s="43">
        <f t="shared" si="146"/>
        <v>0</v>
      </c>
      <c r="J436" s="219" t="str">
        <f t="shared" ref="J436:J451" si="157">M$72</f>
        <v>-</v>
      </c>
      <c r="K436" s="218">
        <f>N$66</f>
        <v>13</v>
      </c>
      <c r="L436" s="46" t="str">
        <f t="shared" si="152"/>
        <v>-</v>
      </c>
      <c r="M436" s="10" t="str">
        <f t="shared" si="148"/>
        <v>oio</v>
      </c>
      <c r="N436" s="42">
        <f t="shared" si="149"/>
        <v>0</v>
      </c>
      <c r="O436" s="43">
        <f>IF(AND($E$4=N436,$H$4=M436,$P$57&lt;=SUM(J436:L436),SUM(J436:L436)&lt;=$P$58),1+MAX(O$84:O435),0)</f>
        <v>0</v>
      </c>
      <c r="P436" s="43">
        <f t="shared" si="150"/>
        <v>0</v>
      </c>
      <c r="R436" s="10">
        <v>350</v>
      </c>
      <c r="S436" s="178" t="s">
        <v>443</v>
      </c>
      <c r="T436" s="8">
        <v>190</v>
      </c>
      <c r="U436" s="8">
        <v>192</v>
      </c>
      <c r="V436" s="8">
        <v>242</v>
      </c>
      <c r="W436" s="172">
        <f t="shared" si="153"/>
        <v>2925</v>
      </c>
      <c r="X436" s="10">
        <v>350</v>
      </c>
      <c r="AH436" s="178" t="s">
        <v>399</v>
      </c>
      <c r="AI436" s="172">
        <v>306</v>
      </c>
    </row>
    <row r="437" spans="3:35" x14ac:dyDescent="0.15">
      <c r="C437" s="217" t="str">
        <f t="shared" si="156"/>
        <v>-</v>
      </c>
      <c r="D437" s="218">
        <f>G$67</f>
        <v>14</v>
      </c>
      <c r="E437" s="46">
        <f t="shared" si="151"/>
        <v>14</v>
      </c>
      <c r="F437" s="10" t="str">
        <f t="shared" si="144"/>
        <v>oii</v>
      </c>
      <c r="G437" s="42">
        <f t="shared" si="145"/>
        <v>0</v>
      </c>
      <c r="H437" s="43">
        <f>IF(AND($E$4=G437,$H$4=F437,$P$57&lt;=SUM(C437:E437),SUM(C437:E437)&lt;=$P$58),1+MAX(H$84:H436),0)</f>
        <v>0</v>
      </c>
      <c r="I437" s="43">
        <f t="shared" si="146"/>
        <v>0</v>
      </c>
      <c r="J437" s="219" t="str">
        <f t="shared" si="157"/>
        <v>-</v>
      </c>
      <c r="K437" s="218" t="str">
        <f>N$67</f>
        <v>-</v>
      </c>
      <c r="L437" s="46" t="str">
        <f t="shared" si="152"/>
        <v>-</v>
      </c>
      <c r="M437" s="10" t="str">
        <f t="shared" si="148"/>
        <v>ooo</v>
      </c>
      <c r="N437" s="42">
        <f t="shared" si="149"/>
        <v>0</v>
      </c>
      <c r="O437" s="43">
        <f>IF(AND($E$4=N437,$H$4=M437,$P$57&lt;=SUM(J437:L437),SUM(J437:L437)&lt;=$P$58),1+MAX(O$84:O436),0)</f>
        <v>0</v>
      </c>
      <c r="P437" s="43">
        <f t="shared" si="150"/>
        <v>0</v>
      </c>
      <c r="R437" s="10">
        <v>351</v>
      </c>
      <c r="S437" s="178" t="s">
        <v>444</v>
      </c>
      <c r="T437" s="8">
        <v>140</v>
      </c>
      <c r="U437" s="8">
        <v>139</v>
      </c>
      <c r="V437" s="8">
        <v>139</v>
      </c>
      <c r="W437" s="172">
        <f t="shared" si="153"/>
        <v>1464</v>
      </c>
      <c r="X437" s="10">
        <v>351</v>
      </c>
      <c r="AH437" s="178" t="s">
        <v>400</v>
      </c>
      <c r="AI437" s="172">
        <v>307</v>
      </c>
    </row>
    <row r="438" spans="3:35" x14ac:dyDescent="0.15">
      <c r="C438" s="217" t="str">
        <f t="shared" si="156"/>
        <v>-</v>
      </c>
      <c r="D438" s="218" t="str">
        <f>G$68</f>
        <v>-</v>
      </c>
      <c r="E438" s="46">
        <f t="shared" si="151"/>
        <v>14</v>
      </c>
      <c r="F438" s="10" t="str">
        <f t="shared" si="144"/>
        <v>ooi</v>
      </c>
      <c r="G438" s="42">
        <f t="shared" si="145"/>
        <v>0</v>
      </c>
      <c r="H438" s="43">
        <f>IF(AND($E$4=G438,$H$4=F438,$P$57&lt;=SUM(C438:E438),SUM(C438:E438)&lt;=$P$58),1+MAX(H$84:H437),0)</f>
        <v>0</v>
      </c>
      <c r="I438" s="43">
        <f t="shared" si="146"/>
        <v>0</v>
      </c>
      <c r="J438" s="219" t="str">
        <f t="shared" si="157"/>
        <v>-</v>
      </c>
      <c r="K438" s="218" t="str">
        <f>N$68</f>
        <v>-</v>
      </c>
      <c r="L438" s="46" t="str">
        <f t="shared" si="152"/>
        <v>-</v>
      </c>
      <c r="M438" s="10" t="str">
        <f t="shared" si="148"/>
        <v>ooo</v>
      </c>
      <c r="N438" s="42">
        <f t="shared" si="149"/>
        <v>0</v>
      </c>
      <c r="O438" s="43">
        <f>IF(AND($E$4=N438,$H$4=M438,$P$57&lt;=SUM(J438:L438),SUM(J438:L438)&lt;=$P$58),1+MAX(O$84:O437),0)</f>
        <v>0</v>
      </c>
      <c r="P438" s="43">
        <f t="shared" si="150"/>
        <v>0</v>
      </c>
      <c r="R438" s="10">
        <v>352</v>
      </c>
      <c r="S438" s="178" t="s">
        <v>445</v>
      </c>
      <c r="T438" s="8">
        <v>120</v>
      </c>
      <c r="U438" s="8">
        <v>161</v>
      </c>
      <c r="V438" s="8">
        <v>212</v>
      </c>
      <c r="W438" s="172">
        <f t="shared" si="153"/>
        <v>1896</v>
      </c>
      <c r="X438" s="10">
        <v>352</v>
      </c>
      <c r="AH438" s="178" t="s">
        <v>401</v>
      </c>
      <c r="AI438" s="172">
        <v>308</v>
      </c>
    </row>
    <row r="439" spans="3:35" x14ac:dyDescent="0.15">
      <c r="C439" s="217" t="str">
        <f t="shared" si="156"/>
        <v>-</v>
      </c>
      <c r="D439" s="218" t="str">
        <f>G$69</f>
        <v>-</v>
      </c>
      <c r="E439" s="46">
        <f t="shared" si="151"/>
        <v>14</v>
      </c>
      <c r="F439" s="10" t="str">
        <f t="shared" si="144"/>
        <v>ooi</v>
      </c>
      <c r="G439" s="42">
        <f t="shared" si="145"/>
        <v>0</v>
      </c>
      <c r="H439" s="43">
        <f>IF(AND($E$4=G439,$H$4=F439,$P$57&lt;=SUM(C439:E439),SUM(C439:E439)&lt;=$P$58),1+MAX(H$84:H438),0)</f>
        <v>0</v>
      </c>
      <c r="I439" s="43">
        <f t="shared" si="146"/>
        <v>0</v>
      </c>
      <c r="J439" s="219" t="str">
        <f t="shared" si="157"/>
        <v>-</v>
      </c>
      <c r="K439" s="218" t="str">
        <f>N$69</f>
        <v>-</v>
      </c>
      <c r="L439" s="46" t="str">
        <f t="shared" si="152"/>
        <v>-</v>
      </c>
      <c r="M439" s="10" t="str">
        <f t="shared" si="148"/>
        <v>ooo</v>
      </c>
      <c r="N439" s="42">
        <f t="shared" si="149"/>
        <v>0</v>
      </c>
      <c r="O439" s="43">
        <f>IF(AND($E$4=N439,$H$4=M439,$P$57&lt;=SUM(J439:L439),SUM(J439:L439)&lt;=$P$58),1+MAX(O$84:O438),0)</f>
        <v>0</v>
      </c>
      <c r="P439" s="43">
        <f t="shared" si="150"/>
        <v>0</v>
      </c>
      <c r="R439" s="10">
        <v>353</v>
      </c>
      <c r="S439" s="178" t="s">
        <v>446</v>
      </c>
      <c r="T439" s="8">
        <v>88</v>
      </c>
      <c r="U439" s="8">
        <v>138</v>
      </c>
      <c r="V439" s="8">
        <v>66</v>
      </c>
      <c r="W439" s="172">
        <f t="shared" si="153"/>
        <v>860</v>
      </c>
      <c r="X439" s="10">
        <v>353</v>
      </c>
      <c r="AH439" s="178" t="s">
        <v>402</v>
      </c>
      <c r="AI439" s="172">
        <v>309</v>
      </c>
    </row>
    <row r="440" spans="3:35" x14ac:dyDescent="0.15">
      <c r="C440" s="217" t="str">
        <f t="shared" si="156"/>
        <v>-</v>
      </c>
      <c r="D440" s="218" t="str">
        <f>G$70</f>
        <v>-</v>
      </c>
      <c r="E440" s="46">
        <f t="shared" si="151"/>
        <v>14</v>
      </c>
      <c r="F440" s="10" t="str">
        <f t="shared" si="144"/>
        <v>ooi</v>
      </c>
      <c r="G440" s="42">
        <f t="shared" si="145"/>
        <v>0</v>
      </c>
      <c r="H440" s="43">
        <f>IF(AND($E$4=G440,$H$4=F440,$P$57&lt;=SUM(C440:E440),SUM(C440:E440)&lt;=$P$58),1+MAX(H$84:H439),0)</f>
        <v>0</v>
      </c>
      <c r="I440" s="43">
        <f t="shared" si="146"/>
        <v>0</v>
      </c>
      <c r="J440" s="219" t="str">
        <f t="shared" si="157"/>
        <v>-</v>
      </c>
      <c r="K440" s="218" t="str">
        <f>N$70</f>
        <v>-</v>
      </c>
      <c r="L440" s="46" t="str">
        <f t="shared" si="152"/>
        <v>-</v>
      </c>
      <c r="M440" s="10" t="str">
        <f t="shared" si="148"/>
        <v>ooo</v>
      </c>
      <c r="N440" s="42">
        <f t="shared" si="149"/>
        <v>0</v>
      </c>
      <c r="O440" s="43">
        <f>IF(AND($E$4=N440,$H$4=M440,$P$57&lt;=SUM(J440:L440),SUM(J440:L440)&lt;=$P$58),1+MAX(O$84:O439),0)</f>
        <v>0</v>
      </c>
      <c r="P440" s="43">
        <f t="shared" si="150"/>
        <v>0</v>
      </c>
      <c r="R440" s="10">
        <v>354</v>
      </c>
      <c r="S440" s="178" t="s">
        <v>447</v>
      </c>
      <c r="T440" s="8">
        <v>128</v>
      </c>
      <c r="U440" s="8">
        <v>218</v>
      </c>
      <c r="V440" s="8">
        <v>127</v>
      </c>
      <c r="W440" s="172">
        <f t="shared" si="153"/>
        <v>2044</v>
      </c>
      <c r="X440" s="10">
        <v>354</v>
      </c>
      <c r="AH440" s="178" t="s">
        <v>403</v>
      </c>
      <c r="AI440" s="172">
        <v>310</v>
      </c>
    </row>
    <row r="441" spans="3:35" x14ac:dyDescent="0.15">
      <c r="C441" s="217" t="str">
        <f t="shared" si="156"/>
        <v>-</v>
      </c>
      <c r="D441" s="218" t="str">
        <f>G$71</f>
        <v>-</v>
      </c>
      <c r="E441" s="46">
        <f t="shared" si="151"/>
        <v>14</v>
      </c>
      <c r="F441" s="10" t="str">
        <f t="shared" si="144"/>
        <v>ooi</v>
      </c>
      <c r="G441" s="42">
        <f t="shared" si="145"/>
        <v>0</v>
      </c>
      <c r="H441" s="43">
        <f>IF(AND($E$4=G441,$H$4=F441,$P$57&lt;=SUM(C441:E441),SUM(C441:E441)&lt;=$P$58),1+MAX(H$84:H440),0)</f>
        <v>0</v>
      </c>
      <c r="I441" s="43">
        <f t="shared" si="146"/>
        <v>0</v>
      </c>
      <c r="J441" s="219" t="str">
        <f t="shared" si="157"/>
        <v>-</v>
      </c>
      <c r="K441" s="218" t="str">
        <f>N$71</f>
        <v>-</v>
      </c>
      <c r="L441" s="46" t="str">
        <f t="shared" si="152"/>
        <v>-</v>
      </c>
      <c r="M441" s="10" t="str">
        <f t="shared" si="148"/>
        <v>ooo</v>
      </c>
      <c r="N441" s="42">
        <f t="shared" si="149"/>
        <v>0</v>
      </c>
      <c r="O441" s="43">
        <f>IF(AND($E$4=N441,$H$4=M441,$P$57&lt;=SUM(J441:L441),SUM(J441:L441)&lt;=$P$58),1+MAX(O$84:O440),0)</f>
        <v>0</v>
      </c>
      <c r="P441" s="43">
        <f t="shared" si="150"/>
        <v>0</v>
      </c>
      <c r="R441" s="10">
        <v>355</v>
      </c>
      <c r="S441" s="178" t="s">
        <v>448</v>
      </c>
      <c r="T441" s="8">
        <v>40</v>
      </c>
      <c r="U441" s="8">
        <v>70</v>
      </c>
      <c r="V441" s="8">
        <v>162</v>
      </c>
      <c r="W441" s="172">
        <f t="shared" si="153"/>
        <v>516</v>
      </c>
      <c r="X441" s="10">
        <v>355</v>
      </c>
      <c r="AH441" s="178" t="s">
        <v>404</v>
      </c>
      <c r="AI441" s="172">
        <v>311</v>
      </c>
    </row>
    <row r="442" spans="3:35" x14ac:dyDescent="0.15">
      <c r="C442" s="217" t="str">
        <f t="shared" si="156"/>
        <v>-</v>
      </c>
      <c r="D442" s="218" t="str">
        <f>G$72</f>
        <v>-</v>
      </c>
      <c r="E442" s="46">
        <f t="shared" si="151"/>
        <v>14</v>
      </c>
      <c r="F442" s="10" t="str">
        <f t="shared" si="144"/>
        <v>ooi</v>
      </c>
      <c r="G442" s="42">
        <f t="shared" si="145"/>
        <v>0</v>
      </c>
      <c r="H442" s="43">
        <f>IF(AND($E$4=G442,$H$4=F442,$P$57&lt;=SUM(C442:E442),SUM(C442:E442)&lt;=$P$58),1+MAX(H$84:H441),0)</f>
        <v>0</v>
      </c>
      <c r="I442" s="43">
        <f t="shared" si="146"/>
        <v>0</v>
      </c>
      <c r="J442" s="219" t="str">
        <f t="shared" si="157"/>
        <v>-</v>
      </c>
      <c r="K442" s="218" t="str">
        <f>N$72</f>
        <v>-</v>
      </c>
      <c r="L442" s="46" t="str">
        <f t="shared" si="152"/>
        <v>-</v>
      </c>
      <c r="M442" s="10" t="str">
        <f t="shared" si="148"/>
        <v>ooo</v>
      </c>
      <c r="N442" s="42">
        <f t="shared" si="149"/>
        <v>0</v>
      </c>
      <c r="O442" s="43">
        <f>IF(AND($E$4=N442,$H$4=M442,$P$57&lt;=SUM(J442:L442),SUM(J442:L442)&lt;=$P$58),1+MAX(O$84:O441),0)</f>
        <v>0</v>
      </c>
      <c r="P442" s="43">
        <f t="shared" si="150"/>
        <v>0</v>
      </c>
      <c r="R442" s="10">
        <v>356</v>
      </c>
      <c r="S442" s="178" t="s">
        <v>449</v>
      </c>
      <c r="T442" s="8">
        <v>80</v>
      </c>
      <c r="U442" s="8">
        <v>124</v>
      </c>
      <c r="V442" s="8">
        <v>234</v>
      </c>
      <c r="W442" s="172">
        <f t="shared" si="153"/>
        <v>1316</v>
      </c>
      <c r="X442" s="10">
        <v>356</v>
      </c>
      <c r="AH442" s="178" t="s">
        <v>405</v>
      </c>
      <c r="AI442" s="172">
        <v>312</v>
      </c>
    </row>
    <row r="443" spans="3:35" x14ac:dyDescent="0.15">
      <c r="C443" s="217" t="str">
        <f t="shared" si="156"/>
        <v>-</v>
      </c>
      <c r="D443" s="218" t="str">
        <f>G$73</f>
        <v>-</v>
      </c>
      <c r="E443" s="46">
        <f t="shared" si="151"/>
        <v>14</v>
      </c>
      <c r="F443" s="10" t="str">
        <f t="shared" si="144"/>
        <v>ooi</v>
      </c>
      <c r="G443" s="42">
        <f t="shared" si="145"/>
        <v>0</v>
      </c>
      <c r="H443" s="43">
        <f>IF(AND($E$4=G443,$H$4=F443,$P$57&lt;=SUM(C443:E443),SUM(C443:E443)&lt;=$P$58),1+MAX(H$84:H442),0)</f>
        <v>0</v>
      </c>
      <c r="I443" s="43">
        <f t="shared" si="146"/>
        <v>0</v>
      </c>
      <c r="J443" s="219" t="str">
        <f t="shared" si="157"/>
        <v>-</v>
      </c>
      <c r="K443" s="218" t="str">
        <f>N$73</f>
        <v>-</v>
      </c>
      <c r="L443" s="46" t="str">
        <f t="shared" si="152"/>
        <v>-</v>
      </c>
      <c r="M443" s="10" t="str">
        <f t="shared" si="148"/>
        <v>ooo</v>
      </c>
      <c r="N443" s="42">
        <f t="shared" si="149"/>
        <v>0</v>
      </c>
      <c r="O443" s="43">
        <f>IF(AND($E$4=N443,$H$4=M443,$P$57&lt;=SUM(J443:L443),SUM(J443:L443)&lt;=$P$58),1+MAX(O$84:O442),0)</f>
        <v>0</v>
      </c>
      <c r="P443" s="43">
        <f t="shared" si="150"/>
        <v>0</v>
      </c>
      <c r="R443" s="10">
        <v>357</v>
      </c>
      <c r="S443" s="178" t="s">
        <v>450</v>
      </c>
      <c r="T443" s="8">
        <v>198</v>
      </c>
      <c r="U443" s="8">
        <v>136</v>
      </c>
      <c r="V443" s="8">
        <v>165</v>
      </c>
      <c r="W443" s="172">
        <f t="shared" si="153"/>
        <v>1820</v>
      </c>
      <c r="X443" s="10">
        <v>357</v>
      </c>
      <c r="AH443" s="178" t="s">
        <v>406</v>
      </c>
      <c r="AI443" s="172">
        <v>313</v>
      </c>
    </row>
    <row r="444" spans="3:35" x14ac:dyDescent="0.15">
      <c r="C444" s="217" t="str">
        <f t="shared" si="156"/>
        <v>-</v>
      </c>
      <c r="D444" s="218" t="str">
        <f>G$74</f>
        <v>-</v>
      </c>
      <c r="E444" s="46">
        <f t="shared" si="151"/>
        <v>14</v>
      </c>
      <c r="F444" s="10" t="str">
        <f t="shared" si="144"/>
        <v>ooi</v>
      </c>
      <c r="G444" s="42">
        <f t="shared" si="145"/>
        <v>0</v>
      </c>
      <c r="H444" s="43">
        <f>IF(AND($E$4=G444,$H$4=F444,$P$57&lt;=SUM(C444:E444),SUM(C444:E444)&lt;=$P$58),1+MAX(H$84:H443),0)</f>
        <v>0</v>
      </c>
      <c r="I444" s="43">
        <f t="shared" si="146"/>
        <v>0</v>
      </c>
      <c r="J444" s="219" t="str">
        <f t="shared" si="157"/>
        <v>-</v>
      </c>
      <c r="K444" s="218" t="str">
        <f>N$74</f>
        <v>-</v>
      </c>
      <c r="L444" s="46" t="str">
        <f t="shared" si="152"/>
        <v>-</v>
      </c>
      <c r="M444" s="10" t="str">
        <f t="shared" si="148"/>
        <v>ooo</v>
      </c>
      <c r="N444" s="42">
        <f t="shared" si="149"/>
        <v>0</v>
      </c>
      <c r="O444" s="43">
        <f>IF(AND($E$4=N444,$H$4=M444,$P$57&lt;=SUM(J444:L444),SUM(J444:L444)&lt;=$P$58),1+MAX(O$84:O443),0)</f>
        <v>0</v>
      </c>
      <c r="P444" s="43">
        <f t="shared" si="150"/>
        <v>0</v>
      </c>
      <c r="R444" s="10">
        <v>358</v>
      </c>
      <c r="S444" s="178" t="s">
        <v>451</v>
      </c>
      <c r="T444" s="8">
        <v>150</v>
      </c>
      <c r="U444" s="8">
        <v>175</v>
      </c>
      <c r="V444" s="8">
        <v>174</v>
      </c>
      <c r="W444" s="172">
        <f t="shared" si="153"/>
        <v>2065</v>
      </c>
      <c r="X444" s="10">
        <v>358</v>
      </c>
      <c r="AH444" s="178" t="s">
        <v>407</v>
      </c>
      <c r="AI444" s="172">
        <v>314</v>
      </c>
    </row>
    <row r="445" spans="3:35" x14ac:dyDescent="0.15">
      <c r="C445" s="217" t="str">
        <f t="shared" si="156"/>
        <v>-</v>
      </c>
      <c r="D445" s="218" t="str">
        <f>G$75</f>
        <v>-</v>
      </c>
      <c r="E445" s="46">
        <f t="shared" si="151"/>
        <v>14</v>
      </c>
      <c r="F445" s="10" t="str">
        <f t="shared" si="144"/>
        <v>ooi</v>
      </c>
      <c r="G445" s="42">
        <f t="shared" si="145"/>
        <v>0</v>
      </c>
      <c r="H445" s="43">
        <f>IF(AND($E$4=G445,$H$4=F445,$P$57&lt;=SUM(C445:E445),SUM(C445:E445)&lt;=$P$58),1+MAX(H$84:H444),0)</f>
        <v>0</v>
      </c>
      <c r="I445" s="43">
        <f t="shared" si="146"/>
        <v>0</v>
      </c>
      <c r="J445" s="219" t="str">
        <f t="shared" si="157"/>
        <v>-</v>
      </c>
      <c r="K445" s="218" t="str">
        <f>N$75</f>
        <v>-</v>
      </c>
      <c r="L445" s="46" t="str">
        <f t="shared" si="152"/>
        <v>-</v>
      </c>
      <c r="M445" s="10" t="str">
        <f t="shared" si="148"/>
        <v>ooo</v>
      </c>
      <c r="N445" s="42">
        <f t="shared" si="149"/>
        <v>0</v>
      </c>
      <c r="O445" s="43">
        <f>IF(AND($E$4=N445,$H$4=M445,$P$57&lt;=SUM(J445:L445),SUM(J445:L445)&lt;=$P$58),1+MAX(O$84:O444),0)</f>
        <v>0</v>
      </c>
      <c r="P445" s="43">
        <f t="shared" si="150"/>
        <v>0</v>
      </c>
      <c r="R445" s="10">
        <v>359</v>
      </c>
      <c r="S445" s="178" t="s">
        <v>452</v>
      </c>
      <c r="T445" s="8">
        <v>130</v>
      </c>
      <c r="U445" s="8">
        <v>246</v>
      </c>
      <c r="V445" s="8">
        <v>120</v>
      </c>
      <c r="W445" s="172">
        <f t="shared" si="153"/>
        <v>2248</v>
      </c>
      <c r="X445" s="10">
        <v>359</v>
      </c>
      <c r="AH445" s="178" t="s">
        <v>408</v>
      </c>
      <c r="AI445" s="172">
        <v>315</v>
      </c>
    </row>
    <row r="446" spans="3:35" x14ac:dyDescent="0.15">
      <c r="C446" s="217" t="str">
        <f t="shared" si="156"/>
        <v>-</v>
      </c>
      <c r="D446" s="218" t="str">
        <f>G$76</f>
        <v>-</v>
      </c>
      <c r="E446" s="46">
        <f t="shared" si="151"/>
        <v>14</v>
      </c>
      <c r="F446" s="10" t="str">
        <f t="shared" si="144"/>
        <v>ooi</v>
      </c>
      <c r="G446" s="42">
        <f t="shared" si="145"/>
        <v>0</v>
      </c>
      <c r="H446" s="43">
        <f>IF(AND($E$4=G446,$H$4=F446,$P$57&lt;=SUM(C446:E446),SUM(C446:E446)&lt;=$P$58),1+MAX(H$84:H445),0)</f>
        <v>0</v>
      </c>
      <c r="I446" s="43">
        <f t="shared" si="146"/>
        <v>0</v>
      </c>
      <c r="J446" s="219" t="str">
        <f t="shared" si="157"/>
        <v>-</v>
      </c>
      <c r="K446" s="218" t="str">
        <f>N$76</f>
        <v>-</v>
      </c>
      <c r="L446" s="46" t="str">
        <f t="shared" si="152"/>
        <v>-</v>
      </c>
      <c r="M446" s="10" t="str">
        <f t="shared" si="148"/>
        <v>ooo</v>
      </c>
      <c r="N446" s="42">
        <f t="shared" si="149"/>
        <v>0</v>
      </c>
      <c r="O446" s="43">
        <f>IF(AND($E$4=N446,$H$4=M446,$P$57&lt;=SUM(J446:L446),SUM(J446:L446)&lt;=$P$58),1+MAX(O$84:O445),0)</f>
        <v>0</v>
      </c>
      <c r="P446" s="43">
        <f t="shared" si="150"/>
        <v>0</v>
      </c>
      <c r="R446" s="10">
        <v>360</v>
      </c>
      <c r="S446" s="178" t="s">
        <v>302</v>
      </c>
      <c r="T446" s="8">
        <v>190</v>
      </c>
      <c r="U446" s="8">
        <v>41</v>
      </c>
      <c r="V446" s="8">
        <v>86</v>
      </c>
      <c r="W446" s="172">
        <f t="shared" si="153"/>
        <v>496</v>
      </c>
      <c r="X446" s="10">
        <v>360</v>
      </c>
      <c r="AH446" s="178" t="s">
        <v>409</v>
      </c>
      <c r="AI446" s="172">
        <v>316</v>
      </c>
    </row>
    <row r="447" spans="3:35" x14ac:dyDescent="0.15">
      <c r="C447" s="217" t="str">
        <f t="shared" si="156"/>
        <v>-</v>
      </c>
      <c r="D447" s="218" t="str">
        <f>G$77</f>
        <v>-</v>
      </c>
      <c r="E447" s="46">
        <f t="shared" si="151"/>
        <v>14</v>
      </c>
      <c r="F447" s="10" t="str">
        <f t="shared" si="144"/>
        <v>ooi</v>
      </c>
      <c r="G447" s="42">
        <f t="shared" si="145"/>
        <v>0</v>
      </c>
      <c r="H447" s="43">
        <f>IF(AND($E$4=G447,$H$4=F447,$P$57&lt;=SUM(C447:E447),SUM(C447:E447)&lt;=$P$58),1+MAX(H$84:H446),0)</f>
        <v>0</v>
      </c>
      <c r="I447" s="43">
        <f t="shared" si="146"/>
        <v>0</v>
      </c>
      <c r="J447" s="219" t="str">
        <f t="shared" si="157"/>
        <v>-</v>
      </c>
      <c r="K447" s="218" t="str">
        <f>N$77</f>
        <v>-</v>
      </c>
      <c r="L447" s="46" t="str">
        <f t="shared" si="152"/>
        <v>-</v>
      </c>
      <c r="M447" s="10" t="str">
        <f t="shared" si="148"/>
        <v>ooo</v>
      </c>
      <c r="N447" s="42">
        <f t="shared" si="149"/>
        <v>0</v>
      </c>
      <c r="O447" s="43">
        <f>IF(AND($E$4=N447,$H$4=M447,$P$57&lt;=SUM(J447:L447),SUM(J447:L447)&lt;=$P$58),1+MAX(O$84:O446),0)</f>
        <v>0</v>
      </c>
      <c r="P447" s="43">
        <f t="shared" si="150"/>
        <v>0</v>
      </c>
      <c r="R447" s="10">
        <v>361</v>
      </c>
      <c r="S447" s="178" t="s">
        <v>453</v>
      </c>
      <c r="T447" s="8">
        <v>100</v>
      </c>
      <c r="U447" s="8">
        <v>95</v>
      </c>
      <c r="V447" s="8">
        <v>95</v>
      </c>
      <c r="W447" s="172">
        <f t="shared" si="153"/>
        <v>761</v>
      </c>
      <c r="X447" s="10">
        <v>361</v>
      </c>
      <c r="AH447" s="178" t="s">
        <v>410</v>
      </c>
      <c r="AI447" s="172">
        <v>317</v>
      </c>
    </row>
    <row r="448" spans="3:35" x14ac:dyDescent="0.15">
      <c r="C448" s="217" t="str">
        <f t="shared" si="156"/>
        <v>-</v>
      </c>
      <c r="D448" s="218" t="str">
        <f>G$78</f>
        <v>-</v>
      </c>
      <c r="E448" s="46">
        <f t="shared" si="151"/>
        <v>14</v>
      </c>
      <c r="F448" s="10" t="str">
        <f t="shared" si="144"/>
        <v>ooi</v>
      </c>
      <c r="G448" s="42">
        <f t="shared" si="145"/>
        <v>0</v>
      </c>
      <c r="H448" s="43">
        <f>IF(AND($E$4=G448,$H$4=F448,$P$57&lt;=SUM(C448:E448),SUM(C448:E448)&lt;=$P$58),1+MAX(H$84:H447),0)</f>
        <v>0</v>
      </c>
      <c r="I448" s="43">
        <f t="shared" si="146"/>
        <v>0</v>
      </c>
      <c r="J448" s="219" t="str">
        <f t="shared" si="157"/>
        <v>-</v>
      </c>
      <c r="K448" s="218" t="str">
        <f>N$78</f>
        <v>-</v>
      </c>
      <c r="L448" s="46" t="str">
        <f t="shared" si="152"/>
        <v>-</v>
      </c>
      <c r="M448" s="10" t="str">
        <f t="shared" si="148"/>
        <v>ooo</v>
      </c>
      <c r="N448" s="42">
        <f t="shared" si="149"/>
        <v>0</v>
      </c>
      <c r="O448" s="43">
        <f>IF(AND($E$4=N448,$H$4=M448,$P$57&lt;=SUM(J448:L448),SUM(J448:L448)&lt;=$P$58),1+MAX(O$84:O447),0)</f>
        <v>0</v>
      </c>
      <c r="P448" s="43">
        <f t="shared" si="150"/>
        <v>0</v>
      </c>
      <c r="R448" s="10">
        <v>362</v>
      </c>
      <c r="S448" s="178" t="s">
        <v>454</v>
      </c>
      <c r="T448" s="8">
        <v>160</v>
      </c>
      <c r="U448" s="8">
        <v>162</v>
      </c>
      <c r="V448" s="8">
        <v>162</v>
      </c>
      <c r="W448" s="172">
        <f t="shared" si="153"/>
        <v>1917</v>
      </c>
      <c r="X448" s="10">
        <v>362</v>
      </c>
      <c r="AH448" s="178" t="s">
        <v>411</v>
      </c>
      <c r="AI448" s="172">
        <v>318</v>
      </c>
    </row>
    <row r="449" spans="3:35" x14ac:dyDescent="0.15">
      <c r="C449" s="217" t="str">
        <f t="shared" si="156"/>
        <v>-</v>
      </c>
      <c r="D449" s="218" t="str">
        <f>G$79</f>
        <v>-</v>
      </c>
      <c r="E449" s="46">
        <f t="shared" si="151"/>
        <v>14</v>
      </c>
      <c r="F449" s="10" t="str">
        <f t="shared" si="144"/>
        <v>ooi</v>
      </c>
      <c r="G449" s="42">
        <f t="shared" si="145"/>
        <v>0</v>
      </c>
      <c r="H449" s="43">
        <f>IF(AND($E$4=G449,$H$4=F449,$P$57&lt;=SUM(C449:E449),SUM(C449:E449)&lt;=$P$58),1+MAX(H$84:H448),0)</f>
        <v>0</v>
      </c>
      <c r="I449" s="43">
        <f t="shared" si="146"/>
        <v>0</v>
      </c>
      <c r="J449" s="219" t="str">
        <f t="shared" si="157"/>
        <v>-</v>
      </c>
      <c r="K449" s="218" t="str">
        <f>N$79</f>
        <v>-</v>
      </c>
      <c r="L449" s="46" t="str">
        <f t="shared" si="152"/>
        <v>-</v>
      </c>
      <c r="M449" s="10" t="str">
        <f t="shared" si="148"/>
        <v>ooo</v>
      </c>
      <c r="N449" s="42">
        <f t="shared" si="149"/>
        <v>0</v>
      </c>
      <c r="O449" s="43">
        <f>IF(AND($E$4=N449,$H$4=M449,$P$57&lt;=SUM(J449:L449),SUM(J449:L449)&lt;=$P$58),1+MAX(O$84:O448),0)</f>
        <v>0</v>
      </c>
      <c r="P449" s="43">
        <f t="shared" si="150"/>
        <v>0</v>
      </c>
      <c r="R449" s="10">
        <v>363</v>
      </c>
      <c r="S449" s="178" t="s">
        <v>455</v>
      </c>
      <c r="T449" s="8">
        <v>140</v>
      </c>
      <c r="U449" s="8">
        <v>95</v>
      </c>
      <c r="V449" s="8">
        <v>90</v>
      </c>
      <c r="W449" s="172">
        <f t="shared" si="153"/>
        <v>863</v>
      </c>
      <c r="X449" s="10">
        <v>363</v>
      </c>
      <c r="AH449" s="178" t="s">
        <v>412</v>
      </c>
      <c r="AI449" s="172">
        <v>319</v>
      </c>
    </row>
    <row r="450" spans="3:35" x14ac:dyDescent="0.15">
      <c r="C450" s="217" t="str">
        <f t="shared" si="156"/>
        <v>-</v>
      </c>
      <c r="D450" s="218" t="str">
        <f>G$80</f>
        <v>-</v>
      </c>
      <c r="E450" s="46">
        <f t="shared" si="151"/>
        <v>14</v>
      </c>
      <c r="F450" s="10" t="str">
        <f t="shared" si="144"/>
        <v>ooi</v>
      </c>
      <c r="G450" s="42">
        <f t="shared" si="145"/>
        <v>0</v>
      </c>
      <c r="H450" s="43">
        <f>IF(AND($E$4=G450,$H$4=F450,$P$57&lt;=SUM(C450:E450),SUM(C450:E450)&lt;=$P$58),1+MAX(H$84:H449),0)</f>
        <v>0</v>
      </c>
      <c r="I450" s="43">
        <f t="shared" si="146"/>
        <v>0</v>
      </c>
      <c r="J450" s="219" t="str">
        <f t="shared" si="157"/>
        <v>-</v>
      </c>
      <c r="K450" s="218" t="str">
        <f>N$80</f>
        <v>-</v>
      </c>
      <c r="L450" s="46" t="str">
        <f t="shared" si="152"/>
        <v>-</v>
      </c>
      <c r="M450" s="10" t="str">
        <f t="shared" si="148"/>
        <v>ooo</v>
      </c>
      <c r="N450" s="42">
        <f t="shared" si="149"/>
        <v>0</v>
      </c>
      <c r="O450" s="43">
        <f>IF(AND($E$4=N450,$H$4=M450,$P$57&lt;=SUM(J450:L450),SUM(J450:L450)&lt;=$P$58),1+MAX(O$84:O449),0)</f>
        <v>0</v>
      </c>
      <c r="P450" s="43">
        <f t="shared" si="150"/>
        <v>0</v>
      </c>
      <c r="R450" s="10">
        <v>364</v>
      </c>
      <c r="S450" s="178" t="s">
        <v>456</v>
      </c>
      <c r="T450" s="8">
        <v>180</v>
      </c>
      <c r="U450" s="8">
        <v>137</v>
      </c>
      <c r="V450" s="8">
        <v>132</v>
      </c>
      <c r="W450" s="172">
        <f t="shared" si="153"/>
        <v>1584</v>
      </c>
      <c r="X450" s="10">
        <v>364</v>
      </c>
      <c r="AH450" s="178" t="s">
        <v>413</v>
      </c>
      <c r="AI450" s="172">
        <v>320</v>
      </c>
    </row>
    <row r="451" spans="3:35" x14ac:dyDescent="0.15">
      <c r="C451" s="217" t="str">
        <f t="shared" si="156"/>
        <v>-</v>
      </c>
      <c r="D451" s="218" t="str">
        <f>G$81</f>
        <v>-</v>
      </c>
      <c r="E451" s="46">
        <f t="shared" si="151"/>
        <v>14</v>
      </c>
      <c r="F451" s="10" t="str">
        <f t="shared" si="144"/>
        <v>ooi</v>
      </c>
      <c r="G451" s="42">
        <f t="shared" si="145"/>
        <v>0</v>
      </c>
      <c r="H451" s="43">
        <f>IF(AND($E$4=G451,$H$4=F451,$P$57&lt;=SUM(C451:E451),SUM(C451:E451)&lt;=$P$58),1+MAX(H$84:H450),0)</f>
        <v>0</v>
      </c>
      <c r="I451" s="43">
        <f t="shared" si="146"/>
        <v>0</v>
      </c>
      <c r="J451" s="219" t="str">
        <f t="shared" si="157"/>
        <v>-</v>
      </c>
      <c r="K451" s="218" t="str">
        <f>N$81</f>
        <v>-</v>
      </c>
      <c r="L451" s="46" t="str">
        <f t="shared" si="152"/>
        <v>-</v>
      </c>
      <c r="M451" s="10" t="str">
        <f t="shared" si="148"/>
        <v>ooo</v>
      </c>
      <c r="N451" s="42">
        <f t="shared" si="149"/>
        <v>0</v>
      </c>
      <c r="O451" s="43">
        <f>IF(AND($E$4=N451,$H$4=M451,$P$57&lt;=SUM(J451:L451),SUM(J451:L451)&lt;=$P$58),1+MAX(O$84:O450),0)</f>
        <v>0</v>
      </c>
      <c r="P451" s="43">
        <f t="shared" si="150"/>
        <v>0</v>
      </c>
      <c r="R451" s="10">
        <v>365</v>
      </c>
      <c r="S451" s="178" t="s">
        <v>457</v>
      </c>
      <c r="T451" s="8">
        <v>220</v>
      </c>
      <c r="U451" s="8">
        <v>182</v>
      </c>
      <c r="V451" s="8">
        <v>176</v>
      </c>
      <c r="W451" s="172">
        <f t="shared" si="153"/>
        <v>2569</v>
      </c>
      <c r="X451" s="10">
        <v>365</v>
      </c>
      <c r="AH451" s="178" t="s">
        <v>414</v>
      </c>
      <c r="AI451" s="172">
        <v>321</v>
      </c>
    </row>
    <row r="452" spans="3:35" x14ac:dyDescent="0.15">
      <c r="C452" s="217" t="str">
        <f t="shared" ref="C452:C467" si="158">F$73</f>
        <v>-</v>
      </c>
      <c r="D452" s="218">
        <f>G$66</f>
        <v>13</v>
      </c>
      <c r="E452" s="46">
        <f t="shared" si="151"/>
        <v>14</v>
      </c>
      <c r="F452" s="10" t="str">
        <f t="shared" si="144"/>
        <v>ooi</v>
      </c>
      <c r="G452" s="42">
        <f t="shared" si="145"/>
        <v>0</v>
      </c>
      <c r="H452" s="43">
        <f>IF(AND($E$4=G452,$H$4=F452,$P$57&lt;=SUM(C452:E452),SUM(C452:E452)&lt;=$P$58),1+MAX(H$84:H451),0)</f>
        <v>0</v>
      </c>
      <c r="I452" s="43">
        <f t="shared" si="146"/>
        <v>0</v>
      </c>
      <c r="J452" s="219" t="str">
        <f t="shared" ref="J452:J467" si="159">M$73</f>
        <v>-</v>
      </c>
      <c r="K452" s="218">
        <f>N$66</f>
        <v>13</v>
      </c>
      <c r="L452" s="46" t="str">
        <f t="shared" si="152"/>
        <v>-</v>
      </c>
      <c r="M452" s="10" t="str">
        <f t="shared" si="148"/>
        <v>oio</v>
      </c>
      <c r="N452" s="42">
        <f t="shared" si="149"/>
        <v>0</v>
      </c>
      <c r="O452" s="43">
        <f>IF(AND($E$4=N452,$H$4=M452,$P$57&lt;=SUM(J452:L452),SUM(J452:L452)&lt;=$P$58),1+MAX(O$84:O451),0)</f>
        <v>0</v>
      </c>
      <c r="P452" s="43">
        <f t="shared" si="150"/>
        <v>0</v>
      </c>
      <c r="R452" s="10">
        <v>366</v>
      </c>
      <c r="S452" s="178" t="s">
        <v>458</v>
      </c>
      <c r="T452" s="8">
        <v>70</v>
      </c>
      <c r="U452" s="8">
        <v>133</v>
      </c>
      <c r="V452" s="8">
        <v>149</v>
      </c>
      <c r="W452" s="172">
        <f t="shared" si="153"/>
        <v>1075</v>
      </c>
      <c r="X452" s="10">
        <v>366</v>
      </c>
      <c r="AH452" s="178" t="s">
        <v>415</v>
      </c>
      <c r="AI452" s="172">
        <v>322</v>
      </c>
    </row>
    <row r="453" spans="3:35" x14ac:dyDescent="0.15">
      <c r="C453" s="217" t="str">
        <f t="shared" si="158"/>
        <v>-</v>
      </c>
      <c r="D453" s="218">
        <f>G$67</f>
        <v>14</v>
      </c>
      <c r="E453" s="46">
        <f t="shared" si="151"/>
        <v>14</v>
      </c>
      <c r="F453" s="10" t="str">
        <f t="shared" si="144"/>
        <v>oii</v>
      </c>
      <c r="G453" s="42">
        <f t="shared" si="145"/>
        <v>0</v>
      </c>
      <c r="H453" s="43">
        <f>IF(AND($E$4=G453,$H$4=F453,$P$57&lt;=SUM(C453:E453),SUM(C453:E453)&lt;=$P$58),1+MAX(H$84:H452),0)</f>
        <v>0</v>
      </c>
      <c r="I453" s="43">
        <f t="shared" si="146"/>
        <v>0</v>
      </c>
      <c r="J453" s="219" t="str">
        <f t="shared" si="159"/>
        <v>-</v>
      </c>
      <c r="K453" s="218" t="str">
        <f>N$67</f>
        <v>-</v>
      </c>
      <c r="L453" s="46" t="str">
        <f t="shared" si="152"/>
        <v>-</v>
      </c>
      <c r="M453" s="10" t="str">
        <f t="shared" si="148"/>
        <v>ooo</v>
      </c>
      <c r="N453" s="42">
        <f t="shared" si="149"/>
        <v>0</v>
      </c>
      <c r="O453" s="43">
        <f>IF(AND($E$4=N453,$H$4=M453,$P$57&lt;=SUM(J453:L453),SUM(J453:L453)&lt;=$P$58),1+MAX(O$84:O452),0)</f>
        <v>0</v>
      </c>
      <c r="P453" s="43">
        <f t="shared" si="150"/>
        <v>0</v>
      </c>
      <c r="R453" s="10">
        <v>367</v>
      </c>
      <c r="S453" s="178" t="s">
        <v>459</v>
      </c>
      <c r="T453" s="8">
        <v>110</v>
      </c>
      <c r="U453" s="8">
        <v>197</v>
      </c>
      <c r="V453" s="8">
        <v>194</v>
      </c>
      <c r="W453" s="172">
        <f t="shared" si="153"/>
        <v>2109</v>
      </c>
      <c r="X453" s="10">
        <v>367</v>
      </c>
      <c r="AH453" s="178" t="s">
        <v>416</v>
      </c>
      <c r="AI453" s="172">
        <v>323</v>
      </c>
    </row>
    <row r="454" spans="3:35" x14ac:dyDescent="0.15">
      <c r="C454" s="217" t="str">
        <f t="shared" si="158"/>
        <v>-</v>
      </c>
      <c r="D454" s="218" t="str">
        <f>G$68</f>
        <v>-</v>
      </c>
      <c r="E454" s="46">
        <f t="shared" si="151"/>
        <v>14</v>
      </c>
      <c r="F454" s="10" t="str">
        <f t="shared" si="144"/>
        <v>ooi</v>
      </c>
      <c r="G454" s="42">
        <f t="shared" si="145"/>
        <v>0</v>
      </c>
      <c r="H454" s="43">
        <f>IF(AND($E$4=G454,$H$4=F454,$P$57&lt;=SUM(C454:E454),SUM(C454:E454)&lt;=$P$58),1+MAX(H$84:H453),0)</f>
        <v>0</v>
      </c>
      <c r="I454" s="43">
        <f t="shared" si="146"/>
        <v>0</v>
      </c>
      <c r="J454" s="219" t="str">
        <f t="shared" si="159"/>
        <v>-</v>
      </c>
      <c r="K454" s="218" t="str">
        <f>N$68</f>
        <v>-</v>
      </c>
      <c r="L454" s="46" t="str">
        <f t="shared" si="152"/>
        <v>-</v>
      </c>
      <c r="M454" s="10" t="str">
        <f t="shared" si="148"/>
        <v>ooo</v>
      </c>
      <c r="N454" s="42">
        <f t="shared" si="149"/>
        <v>0</v>
      </c>
      <c r="O454" s="43">
        <f>IF(AND($E$4=N454,$H$4=M454,$P$57&lt;=SUM(J454:L454),SUM(J454:L454)&lt;=$P$58),1+MAX(O$84:O453),0)</f>
        <v>0</v>
      </c>
      <c r="P454" s="43">
        <f t="shared" si="150"/>
        <v>0</v>
      </c>
      <c r="R454" s="10">
        <v>368</v>
      </c>
      <c r="S454" s="178" t="s">
        <v>460</v>
      </c>
      <c r="T454" s="8">
        <v>110</v>
      </c>
      <c r="U454" s="8">
        <v>211</v>
      </c>
      <c r="V454" s="8">
        <v>194</v>
      </c>
      <c r="W454" s="172">
        <f t="shared" si="153"/>
        <v>2248</v>
      </c>
      <c r="X454" s="10">
        <v>368</v>
      </c>
      <c r="AH454" s="178" t="s">
        <v>417</v>
      </c>
      <c r="AI454" s="172">
        <v>324</v>
      </c>
    </row>
    <row r="455" spans="3:35" x14ac:dyDescent="0.15">
      <c r="C455" s="217" t="str">
        <f t="shared" si="158"/>
        <v>-</v>
      </c>
      <c r="D455" s="218" t="str">
        <f>G$69</f>
        <v>-</v>
      </c>
      <c r="E455" s="46">
        <f t="shared" si="151"/>
        <v>14</v>
      </c>
      <c r="F455" s="10" t="str">
        <f t="shared" si="144"/>
        <v>ooi</v>
      </c>
      <c r="G455" s="42">
        <f t="shared" si="145"/>
        <v>0</v>
      </c>
      <c r="H455" s="43">
        <f>IF(AND($E$4=G455,$H$4=F455,$P$57&lt;=SUM(C455:E455),SUM(C455:E455)&lt;=$P$58),1+MAX(H$84:H454),0)</f>
        <v>0</v>
      </c>
      <c r="I455" s="43">
        <f t="shared" si="146"/>
        <v>0</v>
      </c>
      <c r="J455" s="219" t="str">
        <f t="shared" si="159"/>
        <v>-</v>
      </c>
      <c r="K455" s="218" t="str">
        <f>N$69</f>
        <v>-</v>
      </c>
      <c r="L455" s="46" t="str">
        <f t="shared" si="152"/>
        <v>-</v>
      </c>
      <c r="M455" s="10" t="str">
        <f t="shared" si="148"/>
        <v>ooo</v>
      </c>
      <c r="N455" s="42">
        <f t="shared" si="149"/>
        <v>0</v>
      </c>
      <c r="O455" s="43">
        <f>IF(AND($E$4=N455,$H$4=M455,$P$57&lt;=SUM(J455:L455),SUM(J455:L455)&lt;=$P$58),1+MAX(O$84:O454),0)</f>
        <v>0</v>
      </c>
      <c r="P455" s="43">
        <f t="shared" si="150"/>
        <v>0</v>
      </c>
      <c r="R455" s="10">
        <v>369</v>
      </c>
      <c r="S455" s="178" t="s">
        <v>461</v>
      </c>
      <c r="T455" s="8">
        <v>200</v>
      </c>
      <c r="U455" s="8">
        <v>162</v>
      </c>
      <c r="V455" s="8">
        <v>234</v>
      </c>
      <c r="W455" s="172">
        <f t="shared" si="153"/>
        <v>2521</v>
      </c>
      <c r="X455" s="10">
        <v>369</v>
      </c>
      <c r="AH455" s="178" t="s">
        <v>418</v>
      </c>
      <c r="AI455" s="172">
        <v>325</v>
      </c>
    </row>
    <row r="456" spans="3:35" x14ac:dyDescent="0.15">
      <c r="C456" s="217" t="str">
        <f t="shared" si="158"/>
        <v>-</v>
      </c>
      <c r="D456" s="218" t="str">
        <f>G$70</f>
        <v>-</v>
      </c>
      <c r="E456" s="46">
        <f t="shared" si="151"/>
        <v>14</v>
      </c>
      <c r="F456" s="10" t="str">
        <f t="shared" si="144"/>
        <v>ooi</v>
      </c>
      <c r="G456" s="42">
        <f t="shared" si="145"/>
        <v>0</v>
      </c>
      <c r="H456" s="43">
        <f>IF(AND($E$4=G456,$H$4=F456,$P$57&lt;=SUM(C456:E456),SUM(C456:E456)&lt;=$P$58),1+MAX(H$84:H455),0)</f>
        <v>0</v>
      </c>
      <c r="I456" s="43">
        <f t="shared" si="146"/>
        <v>0</v>
      </c>
      <c r="J456" s="219" t="str">
        <f t="shared" si="159"/>
        <v>-</v>
      </c>
      <c r="K456" s="218" t="str">
        <f>N$70</f>
        <v>-</v>
      </c>
      <c r="L456" s="46" t="str">
        <f t="shared" si="152"/>
        <v>-</v>
      </c>
      <c r="M456" s="10" t="str">
        <f t="shared" si="148"/>
        <v>ooo</v>
      </c>
      <c r="N456" s="42">
        <f t="shared" si="149"/>
        <v>0</v>
      </c>
      <c r="O456" s="43">
        <f>IF(AND($E$4=N456,$H$4=M456,$P$57&lt;=SUM(J456:L456),SUM(J456:L456)&lt;=$P$58),1+MAX(O$84:O455),0)</f>
        <v>0</v>
      </c>
      <c r="P456" s="43">
        <f t="shared" si="150"/>
        <v>0</v>
      </c>
      <c r="R456" s="10">
        <v>370</v>
      </c>
      <c r="S456" s="178" t="s">
        <v>462</v>
      </c>
      <c r="T456" s="8">
        <v>86</v>
      </c>
      <c r="U456" s="8">
        <v>81</v>
      </c>
      <c r="V456" s="8">
        <v>134</v>
      </c>
      <c r="W456" s="172">
        <f t="shared" si="153"/>
        <v>725</v>
      </c>
      <c r="X456" s="10">
        <v>370</v>
      </c>
      <c r="AH456" s="178" t="s">
        <v>419</v>
      </c>
      <c r="AI456" s="172">
        <v>326</v>
      </c>
    </row>
    <row r="457" spans="3:35" x14ac:dyDescent="0.15">
      <c r="C457" s="217" t="str">
        <f t="shared" si="158"/>
        <v>-</v>
      </c>
      <c r="D457" s="218" t="str">
        <f>G$71</f>
        <v>-</v>
      </c>
      <c r="E457" s="46">
        <f t="shared" si="151"/>
        <v>14</v>
      </c>
      <c r="F457" s="10" t="str">
        <f t="shared" si="144"/>
        <v>ooi</v>
      </c>
      <c r="G457" s="42">
        <f t="shared" si="145"/>
        <v>0</v>
      </c>
      <c r="H457" s="43">
        <f>IF(AND($E$4=G457,$H$4=F457,$P$57&lt;=SUM(C457:E457),SUM(C457:E457)&lt;=$P$58),1+MAX(H$84:H456),0)</f>
        <v>0</v>
      </c>
      <c r="I457" s="43">
        <f t="shared" si="146"/>
        <v>0</v>
      </c>
      <c r="J457" s="219" t="str">
        <f t="shared" si="159"/>
        <v>-</v>
      </c>
      <c r="K457" s="218" t="str">
        <f>N$71</f>
        <v>-</v>
      </c>
      <c r="L457" s="46" t="str">
        <f t="shared" si="152"/>
        <v>-</v>
      </c>
      <c r="M457" s="10" t="str">
        <f t="shared" si="148"/>
        <v>ooo</v>
      </c>
      <c r="N457" s="42">
        <f t="shared" si="149"/>
        <v>0</v>
      </c>
      <c r="O457" s="43">
        <f>IF(AND($E$4=N457,$H$4=M457,$P$57&lt;=SUM(J457:L457),SUM(J457:L457)&lt;=$P$58),1+MAX(O$84:O456),0)</f>
        <v>0</v>
      </c>
      <c r="P457" s="43">
        <f t="shared" si="150"/>
        <v>0</v>
      </c>
      <c r="R457" s="10">
        <v>371</v>
      </c>
      <c r="S457" s="178" t="s">
        <v>463</v>
      </c>
      <c r="T457" s="8">
        <v>90</v>
      </c>
      <c r="U457" s="8">
        <v>134</v>
      </c>
      <c r="V457" s="8">
        <v>107</v>
      </c>
      <c r="W457" s="172">
        <f t="shared" si="153"/>
        <v>1038</v>
      </c>
      <c r="X457" s="10">
        <v>371</v>
      </c>
      <c r="AH457" s="178" t="s">
        <v>420</v>
      </c>
      <c r="AI457" s="172">
        <v>327</v>
      </c>
    </row>
    <row r="458" spans="3:35" x14ac:dyDescent="0.15">
      <c r="C458" s="217" t="str">
        <f t="shared" si="158"/>
        <v>-</v>
      </c>
      <c r="D458" s="218" t="str">
        <f>G$72</f>
        <v>-</v>
      </c>
      <c r="E458" s="46">
        <f t="shared" si="151"/>
        <v>14</v>
      </c>
      <c r="F458" s="10" t="str">
        <f t="shared" si="144"/>
        <v>ooi</v>
      </c>
      <c r="G458" s="42">
        <f t="shared" si="145"/>
        <v>0</v>
      </c>
      <c r="H458" s="43">
        <f>IF(AND($E$4=G458,$H$4=F458,$P$57&lt;=SUM(C458:E458),SUM(C458:E458)&lt;=$P$58),1+MAX(H$84:H457),0)</f>
        <v>0</v>
      </c>
      <c r="I458" s="43">
        <f t="shared" si="146"/>
        <v>0</v>
      </c>
      <c r="J458" s="219" t="str">
        <f t="shared" si="159"/>
        <v>-</v>
      </c>
      <c r="K458" s="218" t="str">
        <f>N$72</f>
        <v>-</v>
      </c>
      <c r="L458" s="46" t="str">
        <f t="shared" si="152"/>
        <v>-</v>
      </c>
      <c r="M458" s="10" t="str">
        <f t="shared" si="148"/>
        <v>ooo</v>
      </c>
      <c r="N458" s="42">
        <f t="shared" si="149"/>
        <v>0</v>
      </c>
      <c r="O458" s="43">
        <f>IF(AND($E$4=N458,$H$4=M458,$P$57&lt;=SUM(J458:L458),SUM(J458:L458)&lt;=$P$58),1+MAX(O$84:O457),0)</f>
        <v>0</v>
      </c>
      <c r="P458" s="43">
        <f t="shared" si="150"/>
        <v>0</v>
      </c>
      <c r="R458" s="10">
        <v>372</v>
      </c>
      <c r="S458" s="178" t="s">
        <v>464</v>
      </c>
      <c r="T458" s="8">
        <v>130</v>
      </c>
      <c r="U458" s="8">
        <v>172</v>
      </c>
      <c r="V458" s="8">
        <v>179</v>
      </c>
      <c r="W458" s="172">
        <f t="shared" si="153"/>
        <v>1930</v>
      </c>
      <c r="X458" s="10">
        <v>372</v>
      </c>
      <c r="AH458" s="178" t="s">
        <v>421</v>
      </c>
      <c r="AI458" s="172">
        <v>328</v>
      </c>
    </row>
    <row r="459" spans="3:35" x14ac:dyDescent="0.15">
      <c r="C459" s="217" t="str">
        <f t="shared" si="158"/>
        <v>-</v>
      </c>
      <c r="D459" s="218" t="str">
        <f>G$73</f>
        <v>-</v>
      </c>
      <c r="E459" s="46">
        <f t="shared" si="151"/>
        <v>14</v>
      </c>
      <c r="F459" s="10" t="str">
        <f t="shared" si="144"/>
        <v>ooi</v>
      </c>
      <c r="G459" s="42">
        <f t="shared" si="145"/>
        <v>0</v>
      </c>
      <c r="H459" s="43">
        <f>IF(AND($E$4=G459,$H$4=F459,$P$57&lt;=SUM(C459:E459),SUM(C459:E459)&lt;=$P$58),1+MAX(H$84:H458),0)</f>
        <v>0</v>
      </c>
      <c r="I459" s="43">
        <f t="shared" si="146"/>
        <v>0</v>
      </c>
      <c r="J459" s="219" t="str">
        <f t="shared" si="159"/>
        <v>-</v>
      </c>
      <c r="K459" s="218" t="str">
        <f>N$73</f>
        <v>-</v>
      </c>
      <c r="L459" s="46" t="str">
        <f t="shared" si="152"/>
        <v>-</v>
      </c>
      <c r="M459" s="10" t="str">
        <f t="shared" si="148"/>
        <v>ooo</v>
      </c>
      <c r="N459" s="42">
        <f t="shared" si="149"/>
        <v>0</v>
      </c>
      <c r="O459" s="43">
        <f>IF(AND($E$4=N459,$H$4=M459,$P$57&lt;=SUM(J459:L459),SUM(J459:L459)&lt;=$P$58),1+MAX(O$84:O458),0)</f>
        <v>0</v>
      </c>
      <c r="P459" s="43">
        <f t="shared" si="150"/>
        <v>0</v>
      </c>
      <c r="R459" s="10">
        <v>373</v>
      </c>
      <c r="S459" s="178" t="s">
        <v>465</v>
      </c>
      <c r="T459" s="8">
        <v>190</v>
      </c>
      <c r="U459" s="8">
        <v>277</v>
      </c>
      <c r="V459" s="8">
        <v>168</v>
      </c>
      <c r="W459" s="172">
        <f t="shared" si="153"/>
        <v>3481</v>
      </c>
      <c r="X459" s="10">
        <v>373</v>
      </c>
      <c r="AH459" s="178" t="s">
        <v>422</v>
      </c>
      <c r="AI459" s="172">
        <v>329</v>
      </c>
    </row>
    <row r="460" spans="3:35" x14ac:dyDescent="0.15">
      <c r="C460" s="217" t="str">
        <f t="shared" si="158"/>
        <v>-</v>
      </c>
      <c r="D460" s="218" t="str">
        <f>G$74</f>
        <v>-</v>
      </c>
      <c r="E460" s="46">
        <f t="shared" si="151"/>
        <v>14</v>
      </c>
      <c r="F460" s="10" t="str">
        <f t="shared" si="144"/>
        <v>ooi</v>
      </c>
      <c r="G460" s="42">
        <f t="shared" si="145"/>
        <v>0</v>
      </c>
      <c r="H460" s="43">
        <f>IF(AND($E$4=G460,$H$4=F460,$P$57&lt;=SUM(C460:E460),SUM(C460:E460)&lt;=$P$58),1+MAX(H$84:H459),0)</f>
        <v>0</v>
      </c>
      <c r="I460" s="43">
        <f t="shared" si="146"/>
        <v>0</v>
      </c>
      <c r="J460" s="219" t="str">
        <f t="shared" si="159"/>
        <v>-</v>
      </c>
      <c r="K460" s="218" t="str">
        <f>N$74</f>
        <v>-</v>
      </c>
      <c r="L460" s="46" t="str">
        <f t="shared" si="152"/>
        <v>-</v>
      </c>
      <c r="M460" s="10" t="str">
        <f t="shared" si="148"/>
        <v>ooo</v>
      </c>
      <c r="N460" s="42">
        <f t="shared" si="149"/>
        <v>0</v>
      </c>
      <c r="O460" s="43">
        <f>IF(AND($E$4=N460,$H$4=M460,$P$57&lt;=SUM(J460:L460),SUM(J460:L460)&lt;=$P$58),1+MAX(O$84:O459),0)</f>
        <v>0</v>
      </c>
      <c r="P460" s="43">
        <f t="shared" si="150"/>
        <v>0</v>
      </c>
      <c r="R460" s="10">
        <v>374</v>
      </c>
      <c r="S460" s="178" t="s">
        <v>466</v>
      </c>
      <c r="T460" s="8">
        <v>80</v>
      </c>
      <c r="U460" s="8">
        <v>96</v>
      </c>
      <c r="V460" s="8">
        <v>141</v>
      </c>
      <c r="W460" s="172">
        <f t="shared" si="153"/>
        <v>831</v>
      </c>
      <c r="X460" s="10">
        <v>374</v>
      </c>
      <c r="AH460" s="178" t="s">
        <v>423</v>
      </c>
      <c r="AI460" s="172">
        <v>330</v>
      </c>
    </row>
    <row r="461" spans="3:35" x14ac:dyDescent="0.15">
      <c r="C461" s="217" t="str">
        <f t="shared" si="158"/>
        <v>-</v>
      </c>
      <c r="D461" s="218" t="str">
        <f>G$75</f>
        <v>-</v>
      </c>
      <c r="E461" s="46">
        <f t="shared" si="151"/>
        <v>14</v>
      </c>
      <c r="F461" s="10" t="str">
        <f t="shared" si="144"/>
        <v>ooi</v>
      </c>
      <c r="G461" s="42">
        <f t="shared" si="145"/>
        <v>0</v>
      </c>
      <c r="H461" s="43">
        <f>IF(AND($E$4=G461,$H$4=F461,$P$57&lt;=SUM(C461:E461),SUM(C461:E461)&lt;=$P$58),1+MAX(H$84:H460),0)</f>
        <v>0</v>
      </c>
      <c r="I461" s="43">
        <f t="shared" si="146"/>
        <v>0</v>
      </c>
      <c r="J461" s="219" t="str">
        <f t="shared" si="159"/>
        <v>-</v>
      </c>
      <c r="K461" s="218" t="str">
        <f>N$75</f>
        <v>-</v>
      </c>
      <c r="L461" s="46" t="str">
        <f t="shared" si="152"/>
        <v>-</v>
      </c>
      <c r="M461" s="10" t="str">
        <f t="shared" si="148"/>
        <v>ooo</v>
      </c>
      <c r="N461" s="42">
        <f t="shared" si="149"/>
        <v>0</v>
      </c>
      <c r="O461" s="43">
        <f>IF(AND($E$4=N461,$H$4=M461,$P$57&lt;=SUM(J461:L461),SUM(J461:L461)&lt;=$P$58),1+MAX(O$84:O460),0)</f>
        <v>0</v>
      </c>
      <c r="P461" s="43">
        <f t="shared" si="150"/>
        <v>0</v>
      </c>
      <c r="R461" s="10">
        <v>375</v>
      </c>
      <c r="S461" s="178" t="s">
        <v>467</v>
      </c>
      <c r="T461" s="8">
        <v>120</v>
      </c>
      <c r="U461" s="8">
        <v>138</v>
      </c>
      <c r="V461" s="8">
        <v>185</v>
      </c>
      <c r="W461" s="172">
        <f t="shared" si="153"/>
        <v>1547</v>
      </c>
      <c r="X461" s="10">
        <v>375</v>
      </c>
      <c r="AH461" s="178" t="s">
        <v>424</v>
      </c>
      <c r="AI461" s="172">
        <v>331</v>
      </c>
    </row>
    <row r="462" spans="3:35" x14ac:dyDescent="0.15">
      <c r="C462" s="217" t="str">
        <f t="shared" si="158"/>
        <v>-</v>
      </c>
      <c r="D462" s="218" t="str">
        <f>G$76</f>
        <v>-</v>
      </c>
      <c r="E462" s="46">
        <f t="shared" si="151"/>
        <v>14</v>
      </c>
      <c r="F462" s="10" t="str">
        <f t="shared" si="144"/>
        <v>ooi</v>
      </c>
      <c r="G462" s="42">
        <f t="shared" si="145"/>
        <v>0</v>
      </c>
      <c r="H462" s="43">
        <f>IF(AND($E$4=G462,$H$4=F462,$P$57&lt;=SUM(C462:E462),SUM(C462:E462)&lt;=$P$58),1+MAX(H$84:H461),0)</f>
        <v>0</v>
      </c>
      <c r="I462" s="43">
        <f t="shared" si="146"/>
        <v>0</v>
      </c>
      <c r="J462" s="219" t="str">
        <f t="shared" si="159"/>
        <v>-</v>
      </c>
      <c r="K462" s="218" t="str">
        <f>N$76</f>
        <v>-</v>
      </c>
      <c r="L462" s="46" t="str">
        <f t="shared" si="152"/>
        <v>-</v>
      </c>
      <c r="M462" s="10" t="str">
        <f t="shared" si="148"/>
        <v>ooo</v>
      </c>
      <c r="N462" s="42">
        <f t="shared" si="149"/>
        <v>0</v>
      </c>
      <c r="O462" s="43">
        <f>IF(AND($E$4=N462,$H$4=M462,$P$57&lt;=SUM(J462:L462),SUM(J462:L462)&lt;=$P$58),1+MAX(O$84:O461),0)</f>
        <v>0</v>
      </c>
      <c r="P462" s="43">
        <f t="shared" si="150"/>
        <v>0</v>
      </c>
      <c r="R462" s="10">
        <v>376</v>
      </c>
      <c r="S462" s="178" t="s">
        <v>468</v>
      </c>
      <c r="T462" s="8">
        <v>160</v>
      </c>
      <c r="U462" s="8">
        <v>257</v>
      </c>
      <c r="V462" s="8">
        <v>248</v>
      </c>
      <c r="W462" s="172">
        <f t="shared" si="153"/>
        <v>3592</v>
      </c>
      <c r="X462" s="10">
        <v>376</v>
      </c>
      <c r="AH462" s="178" t="s">
        <v>425</v>
      </c>
      <c r="AI462" s="172">
        <v>332</v>
      </c>
    </row>
    <row r="463" spans="3:35" x14ac:dyDescent="0.15">
      <c r="C463" s="217" t="str">
        <f t="shared" si="158"/>
        <v>-</v>
      </c>
      <c r="D463" s="218" t="str">
        <f>G$77</f>
        <v>-</v>
      </c>
      <c r="E463" s="46">
        <f t="shared" si="151"/>
        <v>14</v>
      </c>
      <c r="F463" s="10" t="str">
        <f t="shared" si="144"/>
        <v>ooi</v>
      </c>
      <c r="G463" s="42">
        <f t="shared" si="145"/>
        <v>0</v>
      </c>
      <c r="H463" s="43">
        <f>IF(AND($E$4=G463,$H$4=F463,$P$57&lt;=SUM(C463:E463),SUM(C463:E463)&lt;=$P$58),1+MAX(H$84:H462),0)</f>
        <v>0</v>
      </c>
      <c r="I463" s="43">
        <f t="shared" si="146"/>
        <v>0</v>
      </c>
      <c r="J463" s="219" t="str">
        <f t="shared" si="159"/>
        <v>-</v>
      </c>
      <c r="K463" s="218" t="str">
        <f>N$77</f>
        <v>-</v>
      </c>
      <c r="L463" s="46" t="str">
        <f t="shared" si="152"/>
        <v>-</v>
      </c>
      <c r="M463" s="10" t="str">
        <f t="shared" si="148"/>
        <v>ooo</v>
      </c>
      <c r="N463" s="42">
        <f t="shared" si="149"/>
        <v>0</v>
      </c>
      <c r="O463" s="43">
        <f>IF(AND($E$4=N463,$H$4=M463,$P$57&lt;=SUM(J463:L463),SUM(J463:L463)&lt;=$P$58),1+MAX(O$84:O462),0)</f>
        <v>0</v>
      </c>
      <c r="P463" s="43">
        <f t="shared" si="150"/>
        <v>0</v>
      </c>
      <c r="R463" s="10">
        <v>377</v>
      </c>
      <c r="S463" s="178" t="s">
        <v>469</v>
      </c>
      <c r="T463" s="8">
        <v>160</v>
      </c>
      <c r="U463" s="8">
        <v>179</v>
      </c>
      <c r="V463" s="8">
        <v>356</v>
      </c>
      <c r="W463" s="172">
        <f t="shared" si="153"/>
        <v>3043</v>
      </c>
      <c r="X463" s="10">
        <v>377</v>
      </c>
      <c r="AH463" s="178" t="s">
        <v>426</v>
      </c>
      <c r="AI463" s="172">
        <v>333</v>
      </c>
    </row>
    <row r="464" spans="3:35" x14ac:dyDescent="0.15">
      <c r="C464" s="217" t="str">
        <f t="shared" si="158"/>
        <v>-</v>
      </c>
      <c r="D464" s="218" t="str">
        <f>G$78</f>
        <v>-</v>
      </c>
      <c r="E464" s="46">
        <f t="shared" si="151"/>
        <v>14</v>
      </c>
      <c r="F464" s="10" t="str">
        <f t="shared" si="144"/>
        <v>ooi</v>
      </c>
      <c r="G464" s="42">
        <f t="shared" si="145"/>
        <v>0</v>
      </c>
      <c r="H464" s="43">
        <f>IF(AND($E$4=G464,$H$4=F464,$P$57&lt;=SUM(C464:E464),SUM(C464:E464)&lt;=$P$58),1+MAX(H$84:H463),0)</f>
        <v>0</v>
      </c>
      <c r="I464" s="43">
        <f t="shared" si="146"/>
        <v>0</v>
      </c>
      <c r="J464" s="219" t="str">
        <f t="shared" si="159"/>
        <v>-</v>
      </c>
      <c r="K464" s="218" t="str">
        <f>N$78</f>
        <v>-</v>
      </c>
      <c r="L464" s="46" t="str">
        <f t="shared" si="152"/>
        <v>-</v>
      </c>
      <c r="M464" s="10" t="str">
        <f t="shared" si="148"/>
        <v>ooo</v>
      </c>
      <c r="N464" s="42">
        <f t="shared" si="149"/>
        <v>0</v>
      </c>
      <c r="O464" s="43">
        <f>IF(AND($E$4=N464,$H$4=M464,$P$57&lt;=SUM(J464:L464),SUM(J464:L464)&lt;=$P$58),1+MAX(O$84:O463),0)</f>
        <v>0</v>
      </c>
      <c r="P464" s="43">
        <f t="shared" si="150"/>
        <v>0</v>
      </c>
      <c r="R464" s="10">
        <v>378</v>
      </c>
      <c r="S464" s="178" t="s">
        <v>470</v>
      </c>
      <c r="T464" s="8">
        <v>160</v>
      </c>
      <c r="U464" s="8">
        <v>179</v>
      </c>
      <c r="V464" s="8">
        <v>356</v>
      </c>
      <c r="W464" s="172">
        <f t="shared" si="153"/>
        <v>3043</v>
      </c>
      <c r="X464" s="10">
        <v>378</v>
      </c>
      <c r="AH464" s="178" t="s">
        <v>427</v>
      </c>
      <c r="AI464" s="172">
        <v>334</v>
      </c>
    </row>
    <row r="465" spans="3:35" x14ac:dyDescent="0.15">
      <c r="C465" s="217" t="str">
        <f t="shared" si="158"/>
        <v>-</v>
      </c>
      <c r="D465" s="218" t="str">
        <f>G$79</f>
        <v>-</v>
      </c>
      <c r="E465" s="46">
        <f t="shared" si="151"/>
        <v>14</v>
      </c>
      <c r="F465" s="10" t="str">
        <f t="shared" si="144"/>
        <v>ooi</v>
      </c>
      <c r="G465" s="42">
        <f t="shared" si="145"/>
        <v>0</v>
      </c>
      <c r="H465" s="43">
        <f>IF(AND($E$4=G465,$H$4=F465,$P$57&lt;=SUM(C465:E465),SUM(C465:E465)&lt;=$P$58),1+MAX(H$84:H464),0)</f>
        <v>0</v>
      </c>
      <c r="I465" s="43">
        <f t="shared" si="146"/>
        <v>0</v>
      </c>
      <c r="J465" s="219" t="str">
        <f t="shared" si="159"/>
        <v>-</v>
      </c>
      <c r="K465" s="218" t="str">
        <f>N$79</f>
        <v>-</v>
      </c>
      <c r="L465" s="46" t="str">
        <f t="shared" si="152"/>
        <v>-</v>
      </c>
      <c r="M465" s="10" t="str">
        <f t="shared" si="148"/>
        <v>ooo</v>
      </c>
      <c r="N465" s="42">
        <f t="shared" si="149"/>
        <v>0</v>
      </c>
      <c r="O465" s="43">
        <f>IF(AND($E$4=N465,$H$4=M465,$P$57&lt;=SUM(J465:L465),SUM(J465:L465)&lt;=$P$58),1+MAX(O$84:O464),0)</f>
        <v>0</v>
      </c>
      <c r="P465" s="43">
        <f t="shared" si="150"/>
        <v>0</v>
      </c>
      <c r="R465" s="10">
        <v>379</v>
      </c>
      <c r="S465" s="178" t="s">
        <v>471</v>
      </c>
      <c r="T465" s="8">
        <v>160</v>
      </c>
      <c r="U465" s="8">
        <v>143</v>
      </c>
      <c r="V465" s="8">
        <v>285</v>
      </c>
      <c r="W465" s="172">
        <f t="shared" si="153"/>
        <v>2228</v>
      </c>
      <c r="X465" s="10">
        <v>379</v>
      </c>
      <c r="AH465" s="178" t="s">
        <v>428</v>
      </c>
      <c r="AI465" s="172">
        <v>335</v>
      </c>
    </row>
    <row r="466" spans="3:35" x14ac:dyDescent="0.15">
      <c r="C466" s="217" t="str">
        <f t="shared" si="158"/>
        <v>-</v>
      </c>
      <c r="D466" s="218" t="str">
        <f>G$80</f>
        <v>-</v>
      </c>
      <c r="E466" s="46">
        <f t="shared" si="151"/>
        <v>14</v>
      </c>
      <c r="F466" s="10" t="str">
        <f t="shared" si="144"/>
        <v>ooi</v>
      </c>
      <c r="G466" s="42">
        <f t="shared" si="145"/>
        <v>0</v>
      </c>
      <c r="H466" s="43">
        <f>IF(AND($E$4=G466,$H$4=F466,$P$57&lt;=SUM(C466:E466),SUM(C466:E466)&lt;=$P$58),1+MAX(H$84:H465),0)</f>
        <v>0</v>
      </c>
      <c r="I466" s="43">
        <f t="shared" si="146"/>
        <v>0</v>
      </c>
      <c r="J466" s="219" t="str">
        <f t="shared" si="159"/>
        <v>-</v>
      </c>
      <c r="K466" s="218" t="str">
        <f>N$80</f>
        <v>-</v>
      </c>
      <c r="L466" s="46" t="str">
        <f t="shared" si="152"/>
        <v>-</v>
      </c>
      <c r="M466" s="10" t="str">
        <f t="shared" si="148"/>
        <v>ooo</v>
      </c>
      <c r="N466" s="42">
        <f t="shared" si="149"/>
        <v>0</v>
      </c>
      <c r="O466" s="43">
        <f>IF(AND($E$4=N466,$H$4=M466,$P$57&lt;=SUM(J466:L466),SUM(J466:L466)&lt;=$P$58),1+MAX(O$84:O465),0)</f>
        <v>0</v>
      </c>
      <c r="P466" s="43">
        <f t="shared" si="150"/>
        <v>0</v>
      </c>
      <c r="R466" s="10">
        <v>380</v>
      </c>
      <c r="S466" s="178" t="s">
        <v>472</v>
      </c>
      <c r="T466" s="8">
        <v>160</v>
      </c>
      <c r="U466" s="8">
        <v>228</v>
      </c>
      <c r="V466" s="8">
        <v>268</v>
      </c>
      <c r="W466" s="172">
        <f t="shared" si="153"/>
        <v>3329</v>
      </c>
      <c r="X466" s="10">
        <v>380</v>
      </c>
      <c r="AH466" s="178" t="s">
        <v>429</v>
      </c>
      <c r="AI466" s="172">
        <v>336</v>
      </c>
    </row>
    <row r="467" spans="3:35" x14ac:dyDescent="0.15">
      <c r="C467" s="217" t="str">
        <f t="shared" si="158"/>
        <v>-</v>
      </c>
      <c r="D467" s="218" t="str">
        <f>G$81</f>
        <v>-</v>
      </c>
      <c r="E467" s="46">
        <f t="shared" si="151"/>
        <v>14</v>
      </c>
      <c r="F467" s="10" t="str">
        <f t="shared" si="144"/>
        <v>ooi</v>
      </c>
      <c r="G467" s="42">
        <f t="shared" si="145"/>
        <v>0</v>
      </c>
      <c r="H467" s="43">
        <f>IF(AND($E$4=G467,$H$4=F467,$P$57&lt;=SUM(C467:E467),SUM(C467:E467)&lt;=$P$58),1+MAX(H$84:H466),0)</f>
        <v>0</v>
      </c>
      <c r="I467" s="43">
        <f t="shared" si="146"/>
        <v>0</v>
      </c>
      <c r="J467" s="219" t="str">
        <f t="shared" si="159"/>
        <v>-</v>
      </c>
      <c r="K467" s="218" t="str">
        <f>N$81</f>
        <v>-</v>
      </c>
      <c r="L467" s="46" t="str">
        <f t="shared" si="152"/>
        <v>-</v>
      </c>
      <c r="M467" s="10" t="str">
        <f t="shared" si="148"/>
        <v>ooo</v>
      </c>
      <c r="N467" s="42">
        <f t="shared" si="149"/>
        <v>0</v>
      </c>
      <c r="O467" s="43">
        <f>IF(AND($E$4=N467,$H$4=M467,$P$57&lt;=SUM(J467:L467),SUM(J467:L467)&lt;=$P$58),1+MAX(O$84:O466),0)</f>
        <v>0</v>
      </c>
      <c r="P467" s="43">
        <f t="shared" si="150"/>
        <v>0</v>
      </c>
      <c r="R467" s="10">
        <v>381</v>
      </c>
      <c r="S467" s="178" t="s">
        <v>473</v>
      </c>
      <c r="T467" s="8">
        <v>160</v>
      </c>
      <c r="U467" s="8">
        <v>268</v>
      </c>
      <c r="V467" s="8">
        <v>228</v>
      </c>
      <c r="W467" s="172">
        <f t="shared" si="153"/>
        <v>3592</v>
      </c>
      <c r="X467" s="10">
        <v>381</v>
      </c>
      <c r="AH467" s="178" t="s">
        <v>430</v>
      </c>
      <c r="AI467" s="172">
        <v>337</v>
      </c>
    </row>
    <row r="468" spans="3:35" x14ac:dyDescent="0.15">
      <c r="C468" s="217" t="str">
        <f t="shared" ref="C468:C483" si="160">F$74</f>
        <v>-</v>
      </c>
      <c r="D468" s="218">
        <f>G$66</f>
        <v>13</v>
      </c>
      <c r="E468" s="46">
        <f t="shared" si="151"/>
        <v>14</v>
      </c>
      <c r="F468" s="10" t="str">
        <f t="shared" ref="F468:F531" si="161">IF(MAX(C468:E468)=C468,"i","o")&amp;IF(MAX(C468:E468)=D468,"i","o")&amp;IF(MAX(C468:E468)=E468,"i","o")</f>
        <v>ooi</v>
      </c>
      <c r="G468" s="42">
        <f t="shared" ref="G468:G531" si="162">IF(COUNTIF(C468:E468,"-")&gt;0,0,TRUNC((F$56+C468)*(G$56+D468)^0.5*(H$56+E468)^0.5*I$56^2/10))</f>
        <v>0</v>
      </c>
      <c r="H468" s="43">
        <f>IF(AND($E$4=G468,$H$4=F468,$P$57&lt;=SUM(C468:E468),SUM(C468:E468)&lt;=$P$58),1+MAX(H$84:H467),0)</f>
        <v>0</v>
      </c>
      <c r="I468" s="43">
        <f t="shared" ref="I468:I531" si="163">IF(H468=0,0,DEC2HEX(C468)&amp;DEC2HEX(D468)&amp;DEC2HEX(E468))</f>
        <v>0</v>
      </c>
      <c r="J468" s="219" t="str">
        <f t="shared" ref="J468:J483" si="164">M$74</f>
        <v>-</v>
      </c>
      <c r="K468" s="218">
        <f>N$66</f>
        <v>13</v>
      </c>
      <c r="L468" s="46" t="str">
        <f t="shared" si="152"/>
        <v>-</v>
      </c>
      <c r="M468" s="10" t="str">
        <f t="shared" ref="M468:M531" si="165">IF(MAX(J468:L468)=J468,"i","o")&amp;IF(MAX(J468:L468)=K468,"i","o")&amp;IF(MAX(J468:L468)=L468,"i","o")</f>
        <v>oio</v>
      </c>
      <c r="N468" s="42">
        <f t="shared" ref="N468:N531" si="166">IF(COUNTIF(J468:L468,"-")&gt;0,0,TRUNC((M$56+J468)*(N$56+K468)^0.5*(O$56+L468)^0.5*P$56^2/10))</f>
        <v>0</v>
      </c>
      <c r="O468" s="43">
        <f>IF(AND($E$4=N468,$H$4=M468,$P$57&lt;=SUM(J468:L468),SUM(J468:L468)&lt;=$P$58),1+MAX(O$84:O467),0)</f>
        <v>0</v>
      </c>
      <c r="P468" s="43">
        <f t="shared" ref="P468:P531" si="167">IF(O468=0,0,DEC2HEX(J468)&amp;DEC2HEX(K468)&amp;DEC2HEX(L468))</f>
        <v>0</v>
      </c>
      <c r="R468" s="10">
        <v>382</v>
      </c>
      <c r="S468" s="178" t="s">
        <v>474</v>
      </c>
      <c r="T468" s="8">
        <v>200</v>
      </c>
      <c r="U468" s="8">
        <v>297</v>
      </c>
      <c r="V468" s="8">
        <v>276</v>
      </c>
      <c r="W468" s="172">
        <f t="shared" si="153"/>
        <v>4804</v>
      </c>
      <c r="X468" s="10">
        <v>382</v>
      </c>
      <c r="AH468" s="178" t="s">
        <v>431</v>
      </c>
      <c r="AI468" s="172">
        <v>338</v>
      </c>
    </row>
    <row r="469" spans="3:35" x14ac:dyDescent="0.15">
      <c r="C469" s="217" t="str">
        <f t="shared" si="160"/>
        <v>-</v>
      </c>
      <c r="D469" s="218">
        <f>G$67</f>
        <v>14</v>
      </c>
      <c r="E469" s="46">
        <f t="shared" si="151"/>
        <v>14</v>
      </c>
      <c r="F469" s="10" t="str">
        <f t="shared" si="161"/>
        <v>oii</v>
      </c>
      <c r="G469" s="42">
        <f t="shared" si="162"/>
        <v>0</v>
      </c>
      <c r="H469" s="43">
        <f>IF(AND($E$4=G469,$H$4=F469,$P$57&lt;=SUM(C469:E469),SUM(C469:E469)&lt;=$P$58),1+MAX(H$84:H468),0)</f>
        <v>0</v>
      </c>
      <c r="I469" s="43">
        <f t="shared" si="163"/>
        <v>0</v>
      </c>
      <c r="J469" s="219" t="str">
        <f t="shared" si="164"/>
        <v>-</v>
      </c>
      <c r="K469" s="218" t="str">
        <f>N$67</f>
        <v>-</v>
      </c>
      <c r="L469" s="46" t="str">
        <f t="shared" si="152"/>
        <v>-</v>
      </c>
      <c r="M469" s="10" t="str">
        <f t="shared" si="165"/>
        <v>ooo</v>
      </c>
      <c r="N469" s="42">
        <f t="shared" si="166"/>
        <v>0</v>
      </c>
      <c r="O469" s="43">
        <f>IF(AND($E$4=N469,$H$4=M469,$P$57&lt;=SUM(J469:L469),SUM(J469:L469)&lt;=$P$58),1+MAX(O$84:O468),0)</f>
        <v>0</v>
      </c>
      <c r="P469" s="43">
        <f t="shared" si="167"/>
        <v>0</v>
      </c>
      <c r="R469" s="10">
        <v>383</v>
      </c>
      <c r="S469" s="178" t="s">
        <v>475</v>
      </c>
      <c r="T469" s="8">
        <v>200</v>
      </c>
      <c r="U469" s="8">
        <v>297</v>
      </c>
      <c r="V469" s="8">
        <v>276</v>
      </c>
      <c r="W469" s="172">
        <f t="shared" si="153"/>
        <v>4804</v>
      </c>
      <c r="X469" s="10">
        <v>383</v>
      </c>
      <c r="AH469" s="178" t="s">
        <v>432</v>
      </c>
      <c r="AI469" s="172">
        <v>339</v>
      </c>
    </row>
    <row r="470" spans="3:35" x14ac:dyDescent="0.15">
      <c r="C470" s="217" t="str">
        <f t="shared" si="160"/>
        <v>-</v>
      </c>
      <c r="D470" s="218" t="str">
        <f>G$68</f>
        <v>-</v>
      </c>
      <c r="E470" s="46">
        <f t="shared" ref="E470:E533" si="168">E469</f>
        <v>14</v>
      </c>
      <c r="F470" s="10" t="str">
        <f t="shared" si="161"/>
        <v>ooi</v>
      </c>
      <c r="G470" s="42">
        <f t="shared" si="162"/>
        <v>0</v>
      </c>
      <c r="H470" s="43">
        <f>IF(AND($E$4=G470,$H$4=F470,$P$57&lt;=SUM(C470:E470),SUM(C470:E470)&lt;=$P$58),1+MAX(H$84:H469),0)</f>
        <v>0</v>
      </c>
      <c r="I470" s="43">
        <f t="shared" si="163"/>
        <v>0</v>
      </c>
      <c r="J470" s="219" t="str">
        <f t="shared" si="164"/>
        <v>-</v>
      </c>
      <c r="K470" s="218" t="str">
        <f>N$68</f>
        <v>-</v>
      </c>
      <c r="L470" s="46" t="str">
        <f t="shared" ref="L470:L533" si="169">L469</f>
        <v>-</v>
      </c>
      <c r="M470" s="10" t="str">
        <f t="shared" si="165"/>
        <v>ooo</v>
      </c>
      <c r="N470" s="42">
        <f t="shared" si="166"/>
        <v>0</v>
      </c>
      <c r="O470" s="43">
        <f>IF(AND($E$4=N470,$H$4=M470,$P$57&lt;=SUM(J470:L470),SUM(J470:L470)&lt;=$P$58),1+MAX(O$84:O469),0)</f>
        <v>0</v>
      </c>
      <c r="P470" s="43">
        <f t="shared" si="167"/>
        <v>0</v>
      </c>
      <c r="R470" s="10">
        <v>384</v>
      </c>
      <c r="S470" s="178" t="s">
        <v>476</v>
      </c>
      <c r="T470" s="8">
        <v>210</v>
      </c>
      <c r="U470" s="8">
        <v>312</v>
      </c>
      <c r="V470" s="8">
        <v>187</v>
      </c>
      <c r="W470" s="172">
        <f t="shared" si="153"/>
        <v>4291</v>
      </c>
      <c r="X470" s="10">
        <v>384</v>
      </c>
      <c r="AH470" s="178" t="s">
        <v>433</v>
      </c>
      <c r="AI470" s="172">
        <v>340</v>
      </c>
    </row>
    <row r="471" spans="3:35" x14ac:dyDescent="0.15">
      <c r="C471" s="217" t="str">
        <f t="shared" si="160"/>
        <v>-</v>
      </c>
      <c r="D471" s="218" t="str">
        <f>G$69</f>
        <v>-</v>
      </c>
      <c r="E471" s="46">
        <f t="shared" si="168"/>
        <v>14</v>
      </c>
      <c r="F471" s="10" t="str">
        <f t="shared" si="161"/>
        <v>ooi</v>
      </c>
      <c r="G471" s="42">
        <f t="shared" si="162"/>
        <v>0</v>
      </c>
      <c r="H471" s="43">
        <f>IF(AND($E$4=G471,$H$4=F471,$P$57&lt;=SUM(C471:E471),SUM(C471:E471)&lt;=$P$58),1+MAX(H$84:H470),0)</f>
        <v>0</v>
      </c>
      <c r="I471" s="43">
        <f t="shared" si="163"/>
        <v>0</v>
      </c>
      <c r="J471" s="219" t="str">
        <f t="shared" si="164"/>
        <v>-</v>
      </c>
      <c r="K471" s="218" t="str">
        <f>N$69</f>
        <v>-</v>
      </c>
      <c r="L471" s="46" t="str">
        <f t="shared" si="169"/>
        <v>-</v>
      </c>
      <c r="M471" s="10" t="str">
        <f t="shared" si="165"/>
        <v>ooo</v>
      </c>
      <c r="N471" s="42">
        <f t="shared" si="166"/>
        <v>0</v>
      </c>
      <c r="O471" s="43">
        <f>IF(AND($E$4=N471,$H$4=M471,$P$57&lt;=SUM(J471:L471),SUM(J471:L471)&lt;=$P$58),1+MAX(O$84:O470),0)</f>
        <v>0</v>
      </c>
      <c r="P471" s="43">
        <f t="shared" si="167"/>
        <v>0</v>
      </c>
      <c r="R471" s="10">
        <v>385</v>
      </c>
      <c r="S471" s="178" t="s">
        <v>477</v>
      </c>
      <c r="T471" s="8">
        <v>200</v>
      </c>
      <c r="U471" s="8">
        <v>210</v>
      </c>
      <c r="V471" s="8">
        <v>210</v>
      </c>
      <c r="W471" s="172">
        <f t="shared" ref="W471:W534" si="170">TRUNC((U471+15)*(V471+15)^0.5*(T471+15)^0.5*VLOOKUP($W$83,$Y$84:$Z$163,2,FALSE)^2/10)</f>
        <v>3046</v>
      </c>
      <c r="X471" s="10">
        <v>385</v>
      </c>
      <c r="AH471" s="178" t="s">
        <v>434</v>
      </c>
      <c r="AI471" s="172">
        <v>341</v>
      </c>
    </row>
    <row r="472" spans="3:35" x14ac:dyDescent="0.15">
      <c r="C472" s="217" t="str">
        <f t="shared" si="160"/>
        <v>-</v>
      </c>
      <c r="D472" s="218" t="str">
        <f>G$70</f>
        <v>-</v>
      </c>
      <c r="E472" s="46">
        <f t="shared" si="168"/>
        <v>14</v>
      </c>
      <c r="F472" s="10" t="str">
        <f t="shared" si="161"/>
        <v>ooi</v>
      </c>
      <c r="G472" s="42">
        <f t="shared" si="162"/>
        <v>0</v>
      </c>
      <c r="H472" s="43">
        <f>IF(AND($E$4=G472,$H$4=F472,$P$57&lt;=SUM(C472:E472),SUM(C472:E472)&lt;=$P$58),1+MAX(H$84:H471),0)</f>
        <v>0</v>
      </c>
      <c r="I472" s="43">
        <f t="shared" si="163"/>
        <v>0</v>
      </c>
      <c r="J472" s="219" t="str">
        <f t="shared" si="164"/>
        <v>-</v>
      </c>
      <c r="K472" s="218" t="str">
        <f>N$70</f>
        <v>-</v>
      </c>
      <c r="L472" s="46" t="str">
        <f t="shared" si="169"/>
        <v>-</v>
      </c>
      <c r="M472" s="10" t="str">
        <f t="shared" si="165"/>
        <v>ooo</v>
      </c>
      <c r="N472" s="42">
        <f t="shared" si="166"/>
        <v>0</v>
      </c>
      <c r="O472" s="43">
        <f>IF(AND($E$4=N472,$H$4=M472,$P$57&lt;=SUM(J472:L472),SUM(J472:L472)&lt;=$P$58),1+MAX(O$84:O471),0)</f>
        <v>0</v>
      </c>
      <c r="P472" s="43">
        <f t="shared" si="167"/>
        <v>0</v>
      </c>
      <c r="R472" s="10">
        <v>386</v>
      </c>
      <c r="S472" s="178" t="s">
        <v>519</v>
      </c>
      <c r="T472" s="8">
        <v>100</v>
      </c>
      <c r="U472" s="8">
        <v>345</v>
      </c>
      <c r="V472" s="8">
        <v>115</v>
      </c>
      <c r="W472" s="172">
        <f t="shared" si="170"/>
        <v>2709</v>
      </c>
      <c r="X472" s="10">
        <v>386</v>
      </c>
      <c r="AH472" s="178" t="s">
        <v>435</v>
      </c>
      <c r="AI472" s="172">
        <v>342</v>
      </c>
    </row>
    <row r="473" spans="3:35" x14ac:dyDescent="0.15">
      <c r="C473" s="217" t="str">
        <f t="shared" si="160"/>
        <v>-</v>
      </c>
      <c r="D473" s="218" t="str">
        <f>G$71</f>
        <v>-</v>
      </c>
      <c r="E473" s="46">
        <f t="shared" si="168"/>
        <v>14</v>
      </c>
      <c r="F473" s="10" t="str">
        <f t="shared" si="161"/>
        <v>ooi</v>
      </c>
      <c r="G473" s="42">
        <f t="shared" si="162"/>
        <v>0</v>
      </c>
      <c r="H473" s="43">
        <f>IF(AND($E$4=G473,$H$4=F473,$P$57&lt;=SUM(C473:E473),SUM(C473:E473)&lt;=$P$58),1+MAX(H$84:H472),0)</f>
        <v>0</v>
      </c>
      <c r="I473" s="43">
        <f t="shared" si="163"/>
        <v>0</v>
      </c>
      <c r="J473" s="219" t="str">
        <f t="shared" si="164"/>
        <v>-</v>
      </c>
      <c r="K473" s="218" t="str">
        <f>N$71</f>
        <v>-</v>
      </c>
      <c r="L473" s="46" t="str">
        <f t="shared" si="169"/>
        <v>-</v>
      </c>
      <c r="M473" s="10" t="str">
        <f t="shared" si="165"/>
        <v>ooo</v>
      </c>
      <c r="N473" s="42">
        <f t="shared" si="166"/>
        <v>0</v>
      </c>
      <c r="O473" s="43">
        <f>IF(AND($E$4=N473,$H$4=M473,$P$57&lt;=SUM(J473:L473),SUM(J473:L473)&lt;=$P$58),1+MAX(O$84:O472),0)</f>
        <v>0</v>
      </c>
      <c r="P473" s="43">
        <f t="shared" si="167"/>
        <v>0</v>
      </c>
      <c r="R473" s="10">
        <f>R472+0.01</f>
        <v>386.01</v>
      </c>
      <c r="S473" s="178" t="s">
        <v>521</v>
      </c>
      <c r="T473" s="8">
        <v>100</v>
      </c>
      <c r="U473" s="8">
        <v>414</v>
      </c>
      <c r="V473" s="8">
        <v>46</v>
      </c>
      <c r="W473" s="172">
        <f t="shared" si="170"/>
        <v>2212</v>
      </c>
      <c r="X473" s="10">
        <v>386</v>
      </c>
      <c r="AH473" s="178" t="s">
        <v>436</v>
      </c>
      <c r="AI473" s="172">
        <v>343</v>
      </c>
    </row>
    <row r="474" spans="3:35" x14ac:dyDescent="0.15">
      <c r="C474" s="217" t="str">
        <f t="shared" si="160"/>
        <v>-</v>
      </c>
      <c r="D474" s="218" t="str">
        <f>G$72</f>
        <v>-</v>
      </c>
      <c r="E474" s="46">
        <f t="shared" si="168"/>
        <v>14</v>
      </c>
      <c r="F474" s="10" t="str">
        <f t="shared" si="161"/>
        <v>ooi</v>
      </c>
      <c r="G474" s="42">
        <f t="shared" si="162"/>
        <v>0</v>
      </c>
      <c r="H474" s="43">
        <f>IF(AND($E$4=G474,$H$4=F474,$P$57&lt;=SUM(C474:E474),SUM(C474:E474)&lt;=$P$58),1+MAX(H$84:H473),0)</f>
        <v>0</v>
      </c>
      <c r="I474" s="43">
        <f t="shared" si="163"/>
        <v>0</v>
      </c>
      <c r="J474" s="219" t="str">
        <f t="shared" si="164"/>
        <v>-</v>
      </c>
      <c r="K474" s="218" t="str">
        <f>N$72</f>
        <v>-</v>
      </c>
      <c r="L474" s="46" t="str">
        <f t="shared" si="169"/>
        <v>-</v>
      </c>
      <c r="M474" s="10" t="str">
        <f t="shared" si="165"/>
        <v>ooo</v>
      </c>
      <c r="N474" s="42">
        <f t="shared" si="166"/>
        <v>0</v>
      </c>
      <c r="O474" s="43">
        <f>IF(AND($E$4=N474,$H$4=M474,$P$57&lt;=SUM(J474:L474),SUM(J474:L474)&lt;=$P$58),1+MAX(O$84:O473),0)</f>
        <v>0</v>
      </c>
      <c r="P474" s="43">
        <f t="shared" si="167"/>
        <v>0</v>
      </c>
      <c r="R474" s="10">
        <f t="shared" ref="R474:R475" si="171">R473+0.01</f>
        <v>386.02</v>
      </c>
      <c r="S474" s="178" t="s">
        <v>523</v>
      </c>
      <c r="T474" s="8">
        <v>100</v>
      </c>
      <c r="U474" s="8">
        <v>144</v>
      </c>
      <c r="V474" s="8">
        <v>330</v>
      </c>
      <c r="W474" s="172">
        <f t="shared" si="170"/>
        <v>1949</v>
      </c>
      <c r="X474" s="10">
        <v>386</v>
      </c>
      <c r="Y474" s="31"/>
      <c r="Z474" s="31"/>
      <c r="AA474" s="31"/>
      <c r="AB474" s="31"/>
      <c r="AC474" s="31"/>
      <c r="AD474" s="31"/>
      <c r="AE474" s="31"/>
      <c r="AH474" s="178" t="s">
        <v>437</v>
      </c>
      <c r="AI474" s="172">
        <v>344</v>
      </c>
    </row>
    <row r="475" spans="3:35" x14ac:dyDescent="0.15">
      <c r="C475" s="217" t="str">
        <f t="shared" si="160"/>
        <v>-</v>
      </c>
      <c r="D475" s="218" t="str">
        <f>G$73</f>
        <v>-</v>
      </c>
      <c r="E475" s="46">
        <f t="shared" si="168"/>
        <v>14</v>
      </c>
      <c r="F475" s="10" t="str">
        <f t="shared" si="161"/>
        <v>ooi</v>
      </c>
      <c r="G475" s="42">
        <f t="shared" si="162"/>
        <v>0</v>
      </c>
      <c r="H475" s="43">
        <f>IF(AND($E$4=G475,$H$4=F475,$P$57&lt;=SUM(C475:E475),SUM(C475:E475)&lt;=$P$58),1+MAX(H$84:H474),0)</f>
        <v>0</v>
      </c>
      <c r="I475" s="43">
        <f t="shared" si="163"/>
        <v>0</v>
      </c>
      <c r="J475" s="219" t="str">
        <f t="shared" si="164"/>
        <v>-</v>
      </c>
      <c r="K475" s="218" t="str">
        <f>N$73</f>
        <v>-</v>
      </c>
      <c r="L475" s="46" t="str">
        <f t="shared" si="169"/>
        <v>-</v>
      </c>
      <c r="M475" s="10" t="str">
        <f t="shared" si="165"/>
        <v>ooo</v>
      </c>
      <c r="N475" s="42">
        <f t="shared" si="166"/>
        <v>0</v>
      </c>
      <c r="O475" s="43">
        <f>IF(AND($E$4=N475,$H$4=M475,$P$57&lt;=SUM(J475:L475),SUM(J475:L475)&lt;=$P$58),1+MAX(O$84:O474),0)</f>
        <v>0</v>
      </c>
      <c r="P475" s="43">
        <f t="shared" si="167"/>
        <v>0</v>
      </c>
      <c r="R475" s="8">
        <f t="shared" si="171"/>
        <v>386.03</v>
      </c>
      <c r="S475" s="178" t="s">
        <v>525</v>
      </c>
      <c r="T475" s="8">
        <v>100</v>
      </c>
      <c r="U475" s="8">
        <v>230</v>
      </c>
      <c r="V475" s="8">
        <v>218</v>
      </c>
      <c r="W475" s="172">
        <f t="shared" si="170"/>
        <v>2469</v>
      </c>
      <c r="X475" s="10">
        <v>386</v>
      </c>
      <c r="Y475" s="49"/>
      <c r="Z475" s="49"/>
      <c r="AA475" s="49"/>
      <c r="AB475" s="49"/>
      <c r="AC475" s="49"/>
      <c r="AD475" s="49"/>
      <c r="AE475" s="49"/>
      <c r="AF475" s="49"/>
      <c r="AG475" s="49"/>
      <c r="AH475" s="178" t="s">
        <v>438</v>
      </c>
      <c r="AI475" s="172">
        <v>345</v>
      </c>
    </row>
    <row r="476" spans="3:35" x14ac:dyDescent="0.15">
      <c r="C476" s="217" t="str">
        <f t="shared" si="160"/>
        <v>-</v>
      </c>
      <c r="D476" s="218" t="str">
        <f>G$74</f>
        <v>-</v>
      </c>
      <c r="E476" s="46">
        <f t="shared" si="168"/>
        <v>14</v>
      </c>
      <c r="F476" s="10" t="str">
        <f t="shared" si="161"/>
        <v>ooi</v>
      </c>
      <c r="G476" s="42">
        <f t="shared" si="162"/>
        <v>0</v>
      </c>
      <c r="H476" s="43">
        <f>IF(AND($E$4=G476,$H$4=F476,$P$57&lt;=SUM(C476:E476),SUM(C476:E476)&lt;=$P$58),1+MAX(H$84:H475),0)</f>
        <v>0</v>
      </c>
      <c r="I476" s="43">
        <f t="shared" si="163"/>
        <v>0</v>
      </c>
      <c r="J476" s="219" t="str">
        <f t="shared" si="164"/>
        <v>-</v>
      </c>
      <c r="K476" s="218" t="str">
        <f>N$74</f>
        <v>-</v>
      </c>
      <c r="L476" s="46" t="str">
        <f t="shared" si="169"/>
        <v>-</v>
      </c>
      <c r="M476" s="10" t="str">
        <f t="shared" si="165"/>
        <v>ooo</v>
      </c>
      <c r="N476" s="42">
        <f t="shared" si="166"/>
        <v>0</v>
      </c>
      <c r="O476" s="43">
        <f>IF(AND($E$4=N476,$H$4=M476,$P$57&lt;=SUM(J476:L476),SUM(J476:L476)&lt;=$P$58),1+MAX(O$84:O475),0)</f>
        <v>0</v>
      </c>
      <c r="P476" s="43">
        <f t="shared" si="167"/>
        <v>0</v>
      </c>
      <c r="R476" s="39">
        <v>387</v>
      </c>
      <c r="S476" s="177" t="s">
        <v>482</v>
      </c>
      <c r="T476" s="39">
        <v>110</v>
      </c>
      <c r="U476" s="39">
        <v>119</v>
      </c>
      <c r="V476" s="39">
        <v>115</v>
      </c>
      <c r="W476" s="67">
        <f t="shared" si="170"/>
        <v>1051</v>
      </c>
      <c r="X476" s="39">
        <v>387</v>
      </c>
      <c r="AB476" s="13"/>
      <c r="AC476" s="13"/>
      <c r="AH476" s="178" t="s">
        <v>439</v>
      </c>
      <c r="AI476" s="172">
        <v>346</v>
      </c>
    </row>
    <row r="477" spans="3:35" x14ac:dyDescent="0.15">
      <c r="C477" s="217" t="str">
        <f t="shared" si="160"/>
        <v>-</v>
      </c>
      <c r="D477" s="218" t="str">
        <f>G$75</f>
        <v>-</v>
      </c>
      <c r="E477" s="46">
        <f t="shared" si="168"/>
        <v>14</v>
      </c>
      <c r="F477" s="10" t="str">
        <f t="shared" si="161"/>
        <v>ooi</v>
      </c>
      <c r="G477" s="42">
        <f t="shared" si="162"/>
        <v>0</v>
      </c>
      <c r="H477" s="43">
        <f>IF(AND($E$4=G477,$H$4=F477,$P$57&lt;=SUM(C477:E477),SUM(C477:E477)&lt;=$P$58),1+MAX(H$84:H476),0)</f>
        <v>0</v>
      </c>
      <c r="I477" s="43">
        <f t="shared" si="163"/>
        <v>0</v>
      </c>
      <c r="J477" s="219" t="str">
        <f t="shared" si="164"/>
        <v>-</v>
      </c>
      <c r="K477" s="218" t="str">
        <f>N$75</f>
        <v>-</v>
      </c>
      <c r="L477" s="46" t="str">
        <f t="shared" si="169"/>
        <v>-</v>
      </c>
      <c r="M477" s="10" t="str">
        <f t="shared" si="165"/>
        <v>ooo</v>
      </c>
      <c r="N477" s="42">
        <f t="shared" si="166"/>
        <v>0</v>
      </c>
      <c r="O477" s="43">
        <f>IF(AND($E$4=N477,$H$4=M477,$P$57&lt;=SUM(J477:L477),SUM(J477:L477)&lt;=$P$58),1+MAX(O$84:O476),0)</f>
        <v>0</v>
      </c>
      <c r="P477" s="43">
        <f t="shared" si="167"/>
        <v>0</v>
      </c>
      <c r="R477" s="10">
        <v>388</v>
      </c>
      <c r="S477" s="178" t="s">
        <v>483</v>
      </c>
      <c r="T477" s="8">
        <v>150</v>
      </c>
      <c r="U477" s="8">
        <v>157</v>
      </c>
      <c r="V477" s="8">
        <v>152</v>
      </c>
      <c r="W477" s="172">
        <f t="shared" si="170"/>
        <v>1757</v>
      </c>
      <c r="X477" s="10">
        <v>388</v>
      </c>
      <c r="AH477" s="178" t="s">
        <v>440</v>
      </c>
      <c r="AI477" s="172">
        <v>347</v>
      </c>
    </row>
    <row r="478" spans="3:35" x14ac:dyDescent="0.15">
      <c r="C478" s="217" t="str">
        <f t="shared" si="160"/>
        <v>-</v>
      </c>
      <c r="D478" s="218" t="str">
        <f>G$76</f>
        <v>-</v>
      </c>
      <c r="E478" s="46">
        <f t="shared" si="168"/>
        <v>14</v>
      </c>
      <c r="F478" s="10" t="str">
        <f t="shared" si="161"/>
        <v>ooi</v>
      </c>
      <c r="G478" s="42">
        <f t="shared" si="162"/>
        <v>0</v>
      </c>
      <c r="H478" s="43">
        <f>IF(AND($E$4=G478,$H$4=F478,$P$57&lt;=SUM(C478:E478),SUM(C478:E478)&lt;=$P$58),1+MAX(H$84:H477),0)</f>
        <v>0</v>
      </c>
      <c r="I478" s="43">
        <f t="shared" si="163"/>
        <v>0</v>
      </c>
      <c r="J478" s="219" t="str">
        <f t="shared" si="164"/>
        <v>-</v>
      </c>
      <c r="K478" s="218" t="str">
        <f>N$76</f>
        <v>-</v>
      </c>
      <c r="L478" s="46" t="str">
        <f t="shared" si="169"/>
        <v>-</v>
      </c>
      <c r="M478" s="10" t="str">
        <f t="shared" si="165"/>
        <v>ooo</v>
      </c>
      <c r="N478" s="42">
        <f t="shared" si="166"/>
        <v>0</v>
      </c>
      <c r="O478" s="43">
        <f>IF(AND($E$4=N478,$H$4=M478,$P$57&lt;=SUM(J478:L478),SUM(J478:L478)&lt;=$P$58),1+MAX(O$84:O477),0)</f>
        <v>0</v>
      </c>
      <c r="P478" s="43">
        <f t="shared" si="167"/>
        <v>0</v>
      </c>
      <c r="R478" s="10">
        <v>389</v>
      </c>
      <c r="S478" s="178" t="s">
        <v>484</v>
      </c>
      <c r="T478" s="8">
        <v>190</v>
      </c>
      <c r="U478" s="8">
        <v>202</v>
      </c>
      <c r="V478" s="8">
        <v>197</v>
      </c>
      <c r="W478" s="172">
        <f t="shared" si="170"/>
        <v>2785</v>
      </c>
      <c r="X478" s="10">
        <v>389</v>
      </c>
      <c r="AH478" s="178" t="s">
        <v>441</v>
      </c>
      <c r="AI478" s="172">
        <v>348</v>
      </c>
    </row>
    <row r="479" spans="3:35" x14ac:dyDescent="0.15">
      <c r="C479" s="217" t="str">
        <f t="shared" si="160"/>
        <v>-</v>
      </c>
      <c r="D479" s="218" t="str">
        <f>G$77</f>
        <v>-</v>
      </c>
      <c r="E479" s="46">
        <f t="shared" si="168"/>
        <v>14</v>
      </c>
      <c r="F479" s="10" t="str">
        <f t="shared" si="161"/>
        <v>ooi</v>
      </c>
      <c r="G479" s="42">
        <f t="shared" si="162"/>
        <v>0</v>
      </c>
      <c r="H479" s="43">
        <f>IF(AND($E$4=G479,$H$4=F479,$P$57&lt;=SUM(C479:E479),SUM(C479:E479)&lt;=$P$58),1+MAX(H$84:H478),0)</f>
        <v>0</v>
      </c>
      <c r="I479" s="43">
        <f t="shared" si="163"/>
        <v>0</v>
      </c>
      <c r="J479" s="219" t="str">
        <f t="shared" si="164"/>
        <v>-</v>
      </c>
      <c r="K479" s="218" t="str">
        <f>N$77</f>
        <v>-</v>
      </c>
      <c r="L479" s="46" t="str">
        <f t="shared" si="169"/>
        <v>-</v>
      </c>
      <c r="M479" s="10" t="str">
        <f t="shared" si="165"/>
        <v>ooo</v>
      </c>
      <c r="N479" s="42">
        <f t="shared" si="166"/>
        <v>0</v>
      </c>
      <c r="O479" s="43">
        <f>IF(AND($E$4=N479,$H$4=M479,$P$57&lt;=SUM(J479:L479),SUM(J479:L479)&lt;=$P$58),1+MAX(O$84:O478),0)</f>
        <v>0</v>
      </c>
      <c r="P479" s="43">
        <f t="shared" si="167"/>
        <v>0</v>
      </c>
      <c r="R479" s="10">
        <v>390</v>
      </c>
      <c r="S479" s="178" t="s">
        <v>485</v>
      </c>
      <c r="T479" s="8">
        <v>88</v>
      </c>
      <c r="U479" s="8">
        <v>113</v>
      </c>
      <c r="V479" s="8">
        <v>86</v>
      </c>
      <c r="W479" s="172">
        <f t="shared" si="170"/>
        <v>803</v>
      </c>
      <c r="X479" s="10">
        <v>390</v>
      </c>
      <c r="AH479" s="178" t="s">
        <v>442</v>
      </c>
      <c r="AI479" s="172">
        <v>349</v>
      </c>
    </row>
    <row r="480" spans="3:35" x14ac:dyDescent="0.15">
      <c r="C480" s="217" t="str">
        <f t="shared" si="160"/>
        <v>-</v>
      </c>
      <c r="D480" s="218" t="str">
        <f>G$78</f>
        <v>-</v>
      </c>
      <c r="E480" s="46">
        <f t="shared" si="168"/>
        <v>14</v>
      </c>
      <c r="F480" s="10" t="str">
        <f t="shared" si="161"/>
        <v>ooi</v>
      </c>
      <c r="G480" s="42">
        <f t="shared" si="162"/>
        <v>0</v>
      </c>
      <c r="H480" s="43">
        <f>IF(AND($E$4=G480,$H$4=F480,$P$57&lt;=SUM(C480:E480),SUM(C480:E480)&lt;=$P$58),1+MAX(H$84:H479),0)</f>
        <v>0</v>
      </c>
      <c r="I480" s="43">
        <f t="shared" si="163"/>
        <v>0</v>
      </c>
      <c r="J480" s="219" t="str">
        <f t="shared" si="164"/>
        <v>-</v>
      </c>
      <c r="K480" s="218" t="str">
        <f>N$78</f>
        <v>-</v>
      </c>
      <c r="L480" s="46" t="str">
        <f t="shared" si="169"/>
        <v>-</v>
      </c>
      <c r="M480" s="10" t="str">
        <f t="shared" si="165"/>
        <v>ooo</v>
      </c>
      <c r="N480" s="42">
        <f t="shared" si="166"/>
        <v>0</v>
      </c>
      <c r="O480" s="43">
        <f>IF(AND($E$4=N480,$H$4=M480,$P$57&lt;=SUM(J480:L480),SUM(J480:L480)&lt;=$P$58),1+MAX(O$84:O479),0)</f>
        <v>0</v>
      </c>
      <c r="P480" s="43">
        <f t="shared" si="167"/>
        <v>0</v>
      </c>
      <c r="R480" s="10">
        <v>391</v>
      </c>
      <c r="S480" s="178" t="s">
        <v>486</v>
      </c>
      <c r="T480" s="8">
        <v>128</v>
      </c>
      <c r="U480" s="8">
        <v>158</v>
      </c>
      <c r="V480" s="8">
        <v>105</v>
      </c>
      <c r="W480" s="172">
        <f t="shared" si="170"/>
        <v>1395</v>
      </c>
      <c r="X480" s="10">
        <v>391</v>
      </c>
      <c r="AH480" s="178" t="s">
        <v>443</v>
      </c>
      <c r="AI480" s="172">
        <v>350</v>
      </c>
    </row>
    <row r="481" spans="3:35" x14ac:dyDescent="0.15">
      <c r="C481" s="217" t="str">
        <f t="shared" si="160"/>
        <v>-</v>
      </c>
      <c r="D481" s="218" t="str">
        <f>G$79</f>
        <v>-</v>
      </c>
      <c r="E481" s="46">
        <f t="shared" si="168"/>
        <v>14</v>
      </c>
      <c r="F481" s="10" t="str">
        <f t="shared" si="161"/>
        <v>ooi</v>
      </c>
      <c r="G481" s="42">
        <f t="shared" si="162"/>
        <v>0</v>
      </c>
      <c r="H481" s="43">
        <f>IF(AND($E$4=G481,$H$4=F481,$P$57&lt;=SUM(C481:E481),SUM(C481:E481)&lt;=$P$58),1+MAX(H$84:H480),0)</f>
        <v>0</v>
      </c>
      <c r="I481" s="43">
        <f t="shared" si="163"/>
        <v>0</v>
      </c>
      <c r="J481" s="219" t="str">
        <f t="shared" si="164"/>
        <v>-</v>
      </c>
      <c r="K481" s="218" t="str">
        <f>N$79</f>
        <v>-</v>
      </c>
      <c r="L481" s="46" t="str">
        <f t="shared" si="169"/>
        <v>-</v>
      </c>
      <c r="M481" s="10" t="str">
        <f t="shared" si="165"/>
        <v>ooo</v>
      </c>
      <c r="N481" s="42">
        <f t="shared" si="166"/>
        <v>0</v>
      </c>
      <c r="O481" s="43">
        <f>IF(AND($E$4=N481,$H$4=M481,$P$57&lt;=SUM(J481:L481),SUM(J481:L481)&lt;=$P$58),1+MAX(O$84:O480),0)</f>
        <v>0</v>
      </c>
      <c r="P481" s="43">
        <f t="shared" si="167"/>
        <v>0</v>
      </c>
      <c r="R481" s="10">
        <v>392</v>
      </c>
      <c r="S481" s="178" t="s">
        <v>487</v>
      </c>
      <c r="T481" s="8">
        <v>152</v>
      </c>
      <c r="U481" s="8">
        <v>222</v>
      </c>
      <c r="V481" s="8">
        <v>151</v>
      </c>
      <c r="W481" s="172">
        <f t="shared" si="170"/>
        <v>2429</v>
      </c>
      <c r="X481" s="10">
        <v>392</v>
      </c>
      <c r="AH481" s="178" t="s">
        <v>444</v>
      </c>
      <c r="AI481" s="172">
        <v>351</v>
      </c>
    </row>
    <row r="482" spans="3:35" x14ac:dyDescent="0.15">
      <c r="C482" s="217" t="str">
        <f t="shared" si="160"/>
        <v>-</v>
      </c>
      <c r="D482" s="218" t="str">
        <f>G$80</f>
        <v>-</v>
      </c>
      <c r="E482" s="46">
        <f t="shared" si="168"/>
        <v>14</v>
      </c>
      <c r="F482" s="10" t="str">
        <f t="shared" si="161"/>
        <v>ooi</v>
      </c>
      <c r="G482" s="42">
        <f t="shared" si="162"/>
        <v>0</v>
      </c>
      <c r="H482" s="43">
        <f>IF(AND($E$4=G482,$H$4=F482,$P$57&lt;=SUM(C482:E482),SUM(C482:E482)&lt;=$P$58),1+MAX(H$84:H481),0)</f>
        <v>0</v>
      </c>
      <c r="I482" s="43">
        <f t="shared" si="163"/>
        <v>0</v>
      </c>
      <c r="J482" s="219" t="str">
        <f t="shared" si="164"/>
        <v>-</v>
      </c>
      <c r="K482" s="218" t="str">
        <f>N$80</f>
        <v>-</v>
      </c>
      <c r="L482" s="46" t="str">
        <f t="shared" si="169"/>
        <v>-</v>
      </c>
      <c r="M482" s="10" t="str">
        <f t="shared" si="165"/>
        <v>ooo</v>
      </c>
      <c r="N482" s="42">
        <f t="shared" si="166"/>
        <v>0</v>
      </c>
      <c r="O482" s="43">
        <f>IF(AND($E$4=N482,$H$4=M482,$P$57&lt;=SUM(J482:L482),SUM(J482:L482)&lt;=$P$58),1+MAX(O$84:O481),0)</f>
        <v>0</v>
      </c>
      <c r="P482" s="43">
        <f t="shared" si="167"/>
        <v>0</v>
      </c>
      <c r="R482" s="10">
        <v>393</v>
      </c>
      <c r="S482" s="178" t="s">
        <v>488</v>
      </c>
      <c r="T482" s="8">
        <v>106</v>
      </c>
      <c r="U482" s="8">
        <v>112</v>
      </c>
      <c r="V482" s="8">
        <v>103</v>
      </c>
      <c r="W482" s="172">
        <f t="shared" si="170"/>
        <v>934</v>
      </c>
      <c r="X482" s="10">
        <v>393</v>
      </c>
      <c r="AH482" s="178" t="s">
        <v>445</v>
      </c>
      <c r="AI482" s="172">
        <v>352</v>
      </c>
    </row>
    <row r="483" spans="3:35" x14ac:dyDescent="0.15">
      <c r="C483" s="217" t="str">
        <f t="shared" si="160"/>
        <v>-</v>
      </c>
      <c r="D483" s="218" t="str">
        <f>G$81</f>
        <v>-</v>
      </c>
      <c r="E483" s="46">
        <f t="shared" si="168"/>
        <v>14</v>
      </c>
      <c r="F483" s="10" t="str">
        <f t="shared" si="161"/>
        <v>ooi</v>
      </c>
      <c r="G483" s="42">
        <f t="shared" si="162"/>
        <v>0</v>
      </c>
      <c r="H483" s="43">
        <f>IF(AND($E$4=G483,$H$4=F483,$P$57&lt;=SUM(C483:E483),SUM(C483:E483)&lt;=$P$58),1+MAX(H$84:H482),0)</f>
        <v>0</v>
      </c>
      <c r="I483" s="43">
        <f t="shared" si="163"/>
        <v>0</v>
      </c>
      <c r="J483" s="219" t="str">
        <f t="shared" si="164"/>
        <v>-</v>
      </c>
      <c r="K483" s="218" t="str">
        <f>N$81</f>
        <v>-</v>
      </c>
      <c r="L483" s="46" t="str">
        <f t="shared" si="169"/>
        <v>-</v>
      </c>
      <c r="M483" s="10" t="str">
        <f t="shared" si="165"/>
        <v>ooo</v>
      </c>
      <c r="N483" s="42">
        <f t="shared" si="166"/>
        <v>0</v>
      </c>
      <c r="O483" s="43">
        <f>IF(AND($E$4=N483,$H$4=M483,$P$57&lt;=SUM(J483:L483),SUM(J483:L483)&lt;=$P$58),1+MAX(O$84:O482),0)</f>
        <v>0</v>
      </c>
      <c r="P483" s="43">
        <f t="shared" si="167"/>
        <v>0</v>
      </c>
      <c r="R483" s="10">
        <v>394</v>
      </c>
      <c r="S483" s="178" t="s">
        <v>489</v>
      </c>
      <c r="T483" s="8">
        <v>128</v>
      </c>
      <c r="U483" s="8">
        <v>150</v>
      </c>
      <c r="V483" s="8">
        <v>143</v>
      </c>
      <c r="W483" s="172">
        <f t="shared" si="170"/>
        <v>1526</v>
      </c>
      <c r="X483" s="10">
        <v>394</v>
      </c>
      <c r="AH483" s="178" t="s">
        <v>446</v>
      </c>
      <c r="AI483" s="172">
        <v>353</v>
      </c>
    </row>
    <row r="484" spans="3:35" x14ac:dyDescent="0.15">
      <c r="C484" s="217" t="str">
        <f t="shared" ref="C484:C499" si="172">F$75</f>
        <v>-</v>
      </c>
      <c r="D484" s="218">
        <f>G$66</f>
        <v>13</v>
      </c>
      <c r="E484" s="46">
        <f t="shared" si="168"/>
        <v>14</v>
      </c>
      <c r="F484" s="10" t="str">
        <f t="shared" si="161"/>
        <v>ooi</v>
      </c>
      <c r="G484" s="42">
        <f t="shared" si="162"/>
        <v>0</v>
      </c>
      <c r="H484" s="43">
        <f>IF(AND($E$4=G484,$H$4=F484,$P$57&lt;=SUM(C484:E484),SUM(C484:E484)&lt;=$P$58),1+MAX(H$84:H483),0)</f>
        <v>0</v>
      </c>
      <c r="I484" s="43">
        <f t="shared" si="163"/>
        <v>0</v>
      </c>
      <c r="J484" s="219" t="str">
        <f t="shared" ref="J484:J499" si="173">M$75</f>
        <v>-</v>
      </c>
      <c r="K484" s="218">
        <f>N$66</f>
        <v>13</v>
      </c>
      <c r="L484" s="46" t="str">
        <f t="shared" si="169"/>
        <v>-</v>
      </c>
      <c r="M484" s="10" t="str">
        <f t="shared" si="165"/>
        <v>oio</v>
      </c>
      <c r="N484" s="42">
        <f t="shared" si="166"/>
        <v>0</v>
      </c>
      <c r="O484" s="43">
        <f>IF(AND($E$4=N484,$H$4=M484,$P$57&lt;=SUM(J484:L484),SUM(J484:L484)&lt;=$P$58),1+MAX(O$84:O483),0)</f>
        <v>0</v>
      </c>
      <c r="P484" s="43">
        <f t="shared" si="167"/>
        <v>0</v>
      </c>
      <c r="R484" s="10">
        <v>395</v>
      </c>
      <c r="S484" s="178" t="s">
        <v>490</v>
      </c>
      <c r="T484" s="8">
        <v>168</v>
      </c>
      <c r="U484" s="8">
        <v>210</v>
      </c>
      <c r="V484" s="8">
        <v>193</v>
      </c>
      <c r="W484" s="172">
        <f t="shared" si="170"/>
        <v>2702</v>
      </c>
      <c r="X484" s="10">
        <v>395</v>
      </c>
      <c r="AH484" s="178" t="s">
        <v>447</v>
      </c>
      <c r="AI484" s="172">
        <v>354</v>
      </c>
    </row>
    <row r="485" spans="3:35" x14ac:dyDescent="0.15">
      <c r="C485" s="217" t="str">
        <f t="shared" si="172"/>
        <v>-</v>
      </c>
      <c r="D485" s="218">
        <f>G$67</f>
        <v>14</v>
      </c>
      <c r="E485" s="46">
        <f t="shared" si="168"/>
        <v>14</v>
      </c>
      <c r="F485" s="10" t="str">
        <f t="shared" si="161"/>
        <v>oii</v>
      </c>
      <c r="G485" s="42">
        <f t="shared" si="162"/>
        <v>0</v>
      </c>
      <c r="H485" s="43">
        <f>IF(AND($E$4=G485,$H$4=F485,$P$57&lt;=SUM(C485:E485),SUM(C485:E485)&lt;=$P$58),1+MAX(H$84:H484),0)</f>
        <v>0</v>
      </c>
      <c r="I485" s="43">
        <f t="shared" si="163"/>
        <v>0</v>
      </c>
      <c r="J485" s="219" t="str">
        <f t="shared" si="173"/>
        <v>-</v>
      </c>
      <c r="K485" s="218" t="str">
        <f>N$67</f>
        <v>-</v>
      </c>
      <c r="L485" s="46" t="str">
        <f t="shared" si="169"/>
        <v>-</v>
      </c>
      <c r="M485" s="10" t="str">
        <f t="shared" si="165"/>
        <v>ooo</v>
      </c>
      <c r="N485" s="42">
        <f t="shared" si="166"/>
        <v>0</v>
      </c>
      <c r="O485" s="43">
        <f>IF(AND($E$4=N485,$H$4=M485,$P$57&lt;=SUM(J485:L485),SUM(J485:L485)&lt;=$P$58),1+MAX(O$84:O484),0)</f>
        <v>0</v>
      </c>
      <c r="P485" s="43">
        <f t="shared" si="167"/>
        <v>0</v>
      </c>
      <c r="R485" s="10">
        <v>396</v>
      </c>
      <c r="S485" s="178" t="s">
        <v>491</v>
      </c>
      <c r="T485" s="8">
        <v>80</v>
      </c>
      <c r="U485" s="8">
        <v>101</v>
      </c>
      <c r="V485" s="8">
        <v>58</v>
      </c>
      <c r="W485" s="172">
        <f t="shared" si="170"/>
        <v>594</v>
      </c>
      <c r="X485" s="10">
        <v>396</v>
      </c>
      <c r="AH485" s="178" t="s">
        <v>448</v>
      </c>
      <c r="AI485" s="172">
        <v>355</v>
      </c>
    </row>
    <row r="486" spans="3:35" x14ac:dyDescent="0.15">
      <c r="C486" s="217" t="str">
        <f t="shared" si="172"/>
        <v>-</v>
      </c>
      <c r="D486" s="218" t="str">
        <f>G$68</f>
        <v>-</v>
      </c>
      <c r="E486" s="46">
        <f t="shared" si="168"/>
        <v>14</v>
      </c>
      <c r="F486" s="10" t="str">
        <f t="shared" si="161"/>
        <v>ooi</v>
      </c>
      <c r="G486" s="42">
        <f t="shared" si="162"/>
        <v>0</v>
      </c>
      <c r="H486" s="43">
        <f>IF(AND($E$4=G486,$H$4=F486,$P$57&lt;=SUM(C486:E486),SUM(C486:E486)&lt;=$P$58),1+MAX(H$84:H485),0)</f>
        <v>0</v>
      </c>
      <c r="I486" s="43">
        <f t="shared" si="163"/>
        <v>0</v>
      </c>
      <c r="J486" s="219" t="str">
        <f t="shared" si="173"/>
        <v>-</v>
      </c>
      <c r="K486" s="218" t="str">
        <f>N$68</f>
        <v>-</v>
      </c>
      <c r="L486" s="46" t="str">
        <f t="shared" si="169"/>
        <v>-</v>
      </c>
      <c r="M486" s="10" t="str">
        <f t="shared" si="165"/>
        <v>ooo</v>
      </c>
      <c r="N486" s="42">
        <f t="shared" si="166"/>
        <v>0</v>
      </c>
      <c r="O486" s="43">
        <f>IF(AND($E$4=N486,$H$4=M486,$P$57&lt;=SUM(J486:L486),SUM(J486:L486)&lt;=$P$58),1+MAX(O$84:O485),0)</f>
        <v>0</v>
      </c>
      <c r="P486" s="43">
        <f t="shared" si="167"/>
        <v>0</v>
      </c>
      <c r="R486" s="10">
        <v>397</v>
      </c>
      <c r="S486" s="178" t="s">
        <v>492</v>
      </c>
      <c r="T486" s="8">
        <v>110</v>
      </c>
      <c r="U486" s="8">
        <v>142</v>
      </c>
      <c r="V486" s="8">
        <v>99</v>
      </c>
      <c r="W486" s="172">
        <f t="shared" si="170"/>
        <v>1153</v>
      </c>
      <c r="X486" s="10">
        <v>397</v>
      </c>
      <c r="AH486" s="178" t="s">
        <v>449</v>
      </c>
      <c r="AI486" s="172">
        <v>356</v>
      </c>
    </row>
    <row r="487" spans="3:35" x14ac:dyDescent="0.15">
      <c r="C487" s="217" t="str">
        <f t="shared" si="172"/>
        <v>-</v>
      </c>
      <c r="D487" s="218" t="str">
        <f>G$69</f>
        <v>-</v>
      </c>
      <c r="E487" s="46">
        <f t="shared" si="168"/>
        <v>14</v>
      </c>
      <c r="F487" s="10" t="str">
        <f t="shared" si="161"/>
        <v>ooi</v>
      </c>
      <c r="G487" s="42">
        <f t="shared" si="162"/>
        <v>0</v>
      </c>
      <c r="H487" s="43">
        <f>IF(AND($E$4=G487,$H$4=F487,$P$57&lt;=SUM(C487:E487),SUM(C487:E487)&lt;=$P$58),1+MAX(H$84:H486),0)</f>
        <v>0</v>
      </c>
      <c r="I487" s="43">
        <f t="shared" si="163"/>
        <v>0</v>
      </c>
      <c r="J487" s="219" t="str">
        <f t="shared" si="173"/>
        <v>-</v>
      </c>
      <c r="K487" s="218" t="str">
        <f>N$69</f>
        <v>-</v>
      </c>
      <c r="L487" s="46" t="str">
        <f t="shared" si="169"/>
        <v>-</v>
      </c>
      <c r="M487" s="10" t="str">
        <f t="shared" si="165"/>
        <v>ooo</v>
      </c>
      <c r="N487" s="42">
        <f t="shared" si="166"/>
        <v>0</v>
      </c>
      <c r="O487" s="43">
        <f>IF(AND($E$4=N487,$H$4=M487,$P$57&lt;=SUM(J487:L487),SUM(J487:L487)&lt;=$P$58),1+MAX(O$84:O486),0)</f>
        <v>0</v>
      </c>
      <c r="P487" s="43">
        <f t="shared" si="167"/>
        <v>0</v>
      </c>
      <c r="R487" s="10">
        <v>398</v>
      </c>
      <c r="S487" s="178" t="s">
        <v>493</v>
      </c>
      <c r="T487" s="8">
        <v>170</v>
      </c>
      <c r="U487" s="8">
        <v>234</v>
      </c>
      <c r="V487" s="8">
        <v>145</v>
      </c>
      <c r="W487" s="172">
        <f t="shared" si="170"/>
        <v>2637</v>
      </c>
      <c r="X487" s="10">
        <v>398</v>
      </c>
      <c r="AH487" s="178" t="s">
        <v>450</v>
      </c>
      <c r="AI487" s="172">
        <v>357</v>
      </c>
    </row>
    <row r="488" spans="3:35" x14ac:dyDescent="0.15">
      <c r="C488" s="217" t="str">
        <f t="shared" si="172"/>
        <v>-</v>
      </c>
      <c r="D488" s="218" t="str">
        <f>G$70</f>
        <v>-</v>
      </c>
      <c r="E488" s="46">
        <f t="shared" si="168"/>
        <v>14</v>
      </c>
      <c r="F488" s="10" t="str">
        <f t="shared" si="161"/>
        <v>ooi</v>
      </c>
      <c r="G488" s="42">
        <f t="shared" si="162"/>
        <v>0</v>
      </c>
      <c r="H488" s="43">
        <f>IF(AND($E$4=G488,$H$4=F488,$P$57&lt;=SUM(C488:E488),SUM(C488:E488)&lt;=$P$58),1+MAX(H$84:H487),0)</f>
        <v>0</v>
      </c>
      <c r="I488" s="43">
        <f t="shared" si="163"/>
        <v>0</v>
      </c>
      <c r="J488" s="219" t="str">
        <f t="shared" si="173"/>
        <v>-</v>
      </c>
      <c r="K488" s="218" t="str">
        <f>N$70</f>
        <v>-</v>
      </c>
      <c r="L488" s="46" t="str">
        <f t="shared" si="169"/>
        <v>-</v>
      </c>
      <c r="M488" s="10" t="str">
        <f t="shared" si="165"/>
        <v>ooo</v>
      </c>
      <c r="N488" s="42">
        <f t="shared" si="166"/>
        <v>0</v>
      </c>
      <c r="O488" s="43">
        <f>IF(AND($E$4=N488,$H$4=M488,$P$57&lt;=SUM(J488:L488),SUM(J488:L488)&lt;=$P$58),1+MAX(O$84:O487),0)</f>
        <v>0</v>
      </c>
      <c r="P488" s="43">
        <f t="shared" si="167"/>
        <v>0</v>
      </c>
      <c r="R488" s="10">
        <v>399</v>
      </c>
      <c r="S488" s="178" t="s">
        <v>494</v>
      </c>
      <c r="T488" s="8">
        <v>118</v>
      </c>
      <c r="U488" s="8">
        <v>80</v>
      </c>
      <c r="V488" s="8">
        <v>73</v>
      </c>
      <c r="W488" s="172">
        <f t="shared" si="170"/>
        <v>632</v>
      </c>
      <c r="X488" s="10">
        <v>399</v>
      </c>
      <c r="AH488" s="178" t="s">
        <v>451</v>
      </c>
      <c r="AI488" s="172">
        <v>358</v>
      </c>
    </row>
    <row r="489" spans="3:35" x14ac:dyDescent="0.15">
      <c r="C489" s="217" t="str">
        <f t="shared" si="172"/>
        <v>-</v>
      </c>
      <c r="D489" s="218" t="str">
        <f>G$71</f>
        <v>-</v>
      </c>
      <c r="E489" s="46">
        <f t="shared" si="168"/>
        <v>14</v>
      </c>
      <c r="F489" s="10" t="str">
        <f t="shared" si="161"/>
        <v>ooi</v>
      </c>
      <c r="G489" s="42">
        <f t="shared" si="162"/>
        <v>0</v>
      </c>
      <c r="H489" s="43">
        <f>IF(AND($E$4=G489,$H$4=F489,$P$57&lt;=SUM(C489:E489),SUM(C489:E489)&lt;=$P$58),1+MAX(H$84:H488),0)</f>
        <v>0</v>
      </c>
      <c r="I489" s="43">
        <f t="shared" si="163"/>
        <v>0</v>
      </c>
      <c r="J489" s="219" t="str">
        <f t="shared" si="173"/>
        <v>-</v>
      </c>
      <c r="K489" s="218" t="str">
        <f>N$71</f>
        <v>-</v>
      </c>
      <c r="L489" s="46" t="str">
        <f t="shared" si="169"/>
        <v>-</v>
      </c>
      <c r="M489" s="10" t="str">
        <f t="shared" si="165"/>
        <v>ooo</v>
      </c>
      <c r="N489" s="42">
        <f t="shared" si="166"/>
        <v>0</v>
      </c>
      <c r="O489" s="43">
        <f>IF(AND($E$4=N489,$H$4=M489,$P$57&lt;=SUM(J489:L489),SUM(J489:L489)&lt;=$P$58),1+MAX(O$84:O488),0)</f>
        <v>0</v>
      </c>
      <c r="P489" s="43">
        <f t="shared" si="167"/>
        <v>0</v>
      </c>
      <c r="R489" s="10">
        <v>400</v>
      </c>
      <c r="S489" s="178" t="s">
        <v>495</v>
      </c>
      <c r="T489" s="8">
        <v>158</v>
      </c>
      <c r="U489" s="8">
        <v>162</v>
      </c>
      <c r="V489" s="8">
        <v>119</v>
      </c>
      <c r="W489" s="172">
        <f t="shared" si="170"/>
        <v>1659</v>
      </c>
      <c r="X489" s="10">
        <v>400</v>
      </c>
      <c r="AH489" s="178" t="s">
        <v>452</v>
      </c>
      <c r="AI489" s="172">
        <v>359</v>
      </c>
    </row>
    <row r="490" spans="3:35" x14ac:dyDescent="0.15">
      <c r="C490" s="217" t="str">
        <f t="shared" si="172"/>
        <v>-</v>
      </c>
      <c r="D490" s="218" t="str">
        <f>G$72</f>
        <v>-</v>
      </c>
      <c r="E490" s="46">
        <f t="shared" si="168"/>
        <v>14</v>
      </c>
      <c r="F490" s="10" t="str">
        <f t="shared" si="161"/>
        <v>ooi</v>
      </c>
      <c r="G490" s="42">
        <f t="shared" si="162"/>
        <v>0</v>
      </c>
      <c r="H490" s="43">
        <f>IF(AND($E$4=G490,$H$4=F490,$P$57&lt;=SUM(C490:E490),SUM(C490:E490)&lt;=$P$58),1+MAX(H$84:H489),0)</f>
        <v>0</v>
      </c>
      <c r="I490" s="43">
        <f t="shared" si="163"/>
        <v>0</v>
      </c>
      <c r="J490" s="219" t="str">
        <f t="shared" si="173"/>
        <v>-</v>
      </c>
      <c r="K490" s="218" t="str">
        <f>N$72</f>
        <v>-</v>
      </c>
      <c r="L490" s="46" t="str">
        <f t="shared" si="169"/>
        <v>-</v>
      </c>
      <c r="M490" s="10" t="str">
        <f t="shared" si="165"/>
        <v>ooo</v>
      </c>
      <c r="N490" s="42">
        <f t="shared" si="166"/>
        <v>0</v>
      </c>
      <c r="O490" s="43">
        <f>IF(AND($E$4=N490,$H$4=M490,$P$57&lt;=SUM(J490:L490),SUM(J490:L490)&lt;=$P$58),1+MAX(O$84:O489),0)</f>
        <v>0</v>
      </c>
      <c r="P490" s="43">
        <f t="shared" si="167"/>
        <v>0</v>
      </c>
      <c r="R490" s="10">
        <v>401</v>
      </c>
      <c r="S490" s="178" t="s">
        <v>496</v>
      </c>
      <c r="T490" s="8">
        <v>74</v>
      </c>
      <c r="U490" s="8">
        <v>45</v>
      </c>
      <c r="V490" s="8">
        <v>74</v>
      </c>
      <c r="W490" s="172">
        <f t="shared" si="170"/>
        <v>328</v>
      </c>
      <c r="X490" s="10">
        <v>401</v>
      </c>
      <c r="AH490" s="178" t="s">
        <v>302</v>
      </c>
      <c r="AI490" s="172">
        <v>360</v>
      </c>
    </row>
    <row r="491" spans="3:35" x14ac:dyDescent="0.15">
      <c r="C491" s="217" t="str">
        <f t="shared" si="172"/>
        <v>-</v>
      </c>
      <c r="D491" s="218" t="str">
        <f>G$73</f>
        <v>-</v>
      </c>
      <c r="E491" s="46">
        <f t="shared" si="168"/>
        <v>14</v>
      </c>
      <c r="F491" s="10" t="str">
        <f t="shared" si="161"/>
        <v>ooi</v>
      </c>
      <c r="G491" s="42">
        <f t="shared" si="162"/>
        <v>0</v>
      </c>
      <c r="H491" s="43">
        <f>IF(AND($E$4=G491,$H$4=F491,$P$57&lt;=SUM(C491:E491),SUM(C491:E491)&lt;=$P$58),1+MAX(H$84:H490),0)</f>
        <v>0</v>
      </c>
      <c r="I491" s="43">
        <f t="shared" si="163"/>
        <v>0</v>
      </c>
      <c r="J491" s="219" t="str">
        <f t="shared" si="173"/>
        <v>-</v>
      </c>
      <c r="K491" s="218" t="str">
        <f>N$73</f>
        <v>-</v>
      </c>
      <c r="L491" s="46" t="str">
        <f t="shared" si="169"/>
        <v>-</v>
      </c>
      <c r="M491" s="10" t="str">
        <f t="shared" si="165"/>
        <v>ooo</v>
      </c>
      <c r="N491" s="42">
        <f t="shared" si="166"/>
        <v>0</v>
      </c>
      <c r="O491" s="43">
        <f>IF(AND($E$4=N491,$H$4=M491,$P$57&lt;=SUM(J491:L491),SUM(J491:L491)&lt;=$P$58),1+MAX(O$84:O490),0)</f>
        <v>0</v>
      </c>
      <c r="P491" s="43">
        <f t="shared" si="167"/>
        <v>0</v>
      </c>
      <c r="R491" s="10">
        <v>402</v>
      </c>
      <c r="S491" s="178" t="s">
        <v>497</v>
      </c>
      <c r="T491" s="8">
        <v>154</v>
      </c>
      <c r="U491" s="8">
        <v>160</v>
      </c>
      <c r="V491" s="8">
        <v>100</v>
      </c>
      <c r="W491" s="172">
        <f t="shared" si="170"/>
        <v>1501</v>
      </c>
      <c r="X491" s="10">
        <v>402</v>
      </c>
      <c r="AH491" s="178" t="s">
        <v>453</v>
      </c>
      <c r="AI491" s="172">
        <v>361</v>
      </c>
    </row>
    <row r="492" spans="3:35" x14ac:dyDescent="0.15">
      <c r="C492" s="217" t="str">
        <f t="shared" si="172"/>
        <v>-</v>
      </c>
      <c r="D492" s="218" t="str">
        <f>G$74</f>
        <v>-</v>
      </c>
      <c r="E492" s="46">
        <f t="shared" si="168"/>
        <v>14</v>
      </c>
      <c r="F492" s="10" t="str">
        <f t="shared" si="161"/>
        <v>ooi</v>
      </c>
      <c r="G492" s="42">
        <f t="shared" si="162"/>
        <v>0</v>
      </c>
      <c r="H492" s="43">
        <f>IF(AND($E$4=G492,$H$4=F492,$P$57&lt;=SUM(C492:E492),SUM(C492:E492)&lt;=$P$58),1+MAX(H$84:H491),0)</f>
        <v>0</v>
      </c>
      <c r="I492" s="43">
        <f t="shared" si="163"/>
        <v>0</v>
      </c>
      <c r="J492" s="219" t="str">
        <f t="shared" si="173"/>
        <v>-</v>
      </c>
      <c r="K492" s="218" t="str">
        <f>N$74</f>
        <v>-</v>
      </c>
      <c r="L492" s="46" t="str">
        <f t="shared" si="169"/>
        <v>-</v>
      </c>
      <c r="M492" s="10" t="str">
        <f t="shared" si="165"/>
        <v>ooo</v>
      </c>
      <c r="N492" s="42">
        <f t="shared" si="166"/>
        <v>0</v>
      </c>
      <c r="O492" s="43">
        <f>IF(AND($E$4=N492,$H$4=M492,$P$57&lt;=SUM(J492:L492),SUM(J492:L492)&lt;=$P$58),1+MAX(O$84:O491),0)</f>
        <v>0</v>
      </c>
      <c r="P492" s="43">
        <f t="shared" si="167"/>
        <v>0</v>
      </c>
      <c r="R492" s="10">
        <v>403</v>
      </c>
      <c r="S492" s="178" t="s">
        <v>498</v>
      </c>
      <c r="T492" s="8">
        <v>90</v>
      </c>
      <c r="U492" s="8">
        <v>117</v>
      </c>
      <c r="V492" s="8">
        <v>64</v>
      </c>
      <c r="W492" s="172">
        <f t="shared" si="170"/>
        <v>740</v>
      </c>
      <c r="X492" s="10">
        <v>403</v>
      </c>
      <c r="AH492" s="178" t="s">
        <v>454</v>
      </c>
      <c r="AI492" s="172">
        <v>362</v>
      </c>
    </row>
    <row r="493" spans="3:35" x14ac:dyDescent="0.15">
      <c r="C493" s="217" t="str">
        <f t="shared" si="172"/>
        <v>-</v>
      </c>
      <c r="D493" s="218" t="str">
        <f>G$75</f>
        <v>-</v>
      </c>
      <c r="E493" s="46">
        <f t="shared" si="168"/>
        <v>14</v>
      </c>
      <c r="F493" s="10" t="str">
        <f t="shared" si="161"/>
        <v>ooi</v>
      </c>
      <c r="G493" s="42">
        <f t="shared" si="162"/>
        <v>0</v>
      </c>
      <c r="H493" s="43">
        <f>IF(AND($E$4=G493,$H$4=F493,$P$57&lt;=SUM(C493:E493),SUM(C493:E493)&lt;=$P$58),1+MAX(H$84:H492),0)</f>
        <v>0</v>
      </c>
      <c r="I493" s="43">
        <f t="shared" si="163"/>
        <v>0</v>
      </c>
      <c r="J493" s="219" t="str">
        <f t="shared" si="173"/>
        <v>-</v>
      </c>
      <c r="K493" s="218" t="str">
        <f>N$75</f>
        <v>-</v>
      </c>
      <c r="L493" s="46" t="str">
        <f t="shared" si="169"/>
        <v>-</v>
      </c>
      <c r="M493" s="10" t="str">
        <f t="shared" si="165"/>
        <v>ooo</v>
      </c>
      <c r="N493" s="42">
        <f t="shared" si="166"/>
        <v>0</v>
      </c>
      <c r="O493" s="43">
        <f>IF(AND($E$4=N493,$H$4=M493,$P$57&lt;=SUM(J493:L493),SUM(J493:L493)&lt;=$P$58),1+MAX(O$84:O492),0)</f>
        <v>0</v>
      </c>
      <c r="P493" s="43">
        <f t="shared" si="167"/>
        <v>0</v>
      </c>
      <c r="R493" s="10">
        <v>404</v>
      </c>
      <c r="S493" s="178" t="s">
        <v>499</v>
      </c>
      <c r="T493" s="8">
        <v>120</v>
      </c>
      <c r="U493" s="8">
        <v>159</v>
      </c>
      <c r="V493" s="8">
        <v>95</v>
      </c>
      <c r="W493" s="172">
        <f t="shared" si="170"/>
        <v>1305</v>
      </c>
      <c r="X493" s="10">
        <v>404</v>
      </c>
      <c r="AH493" s="178" t="s">
        <v>455</v>
      </c>
      <c r="AI493" s="172">
        <v>363</v>
      </c>
    </row>
    <row r="494" spans="3:35" x14ac:dyDescent="0.15">
      <c r="C494" s="217" t="str">
        <f t="shared" si="172"/>
        <v>-</v>
      </c>
      <c r="D494" s="218" t="str">
        <f>G$76</f>
        <v>-</v>
      </c>
      <c r="E494" s="46">
        <f t="shared" si="168"/>
        <v>14</v>
      </c>
      <c r="F494" s="10" t="str">
        <f t="shared" si="161"/>
        <v>ooi</v>
      </c>
      <c r="G494" s="42">
        <f t="shared" si="162"/>
        <v>0</v>
      </c>
      <c r="H494" s="43">
        <f>IF(AND($E$4=G494,$H$4=F494,$P$57&lt;=SUM(C494:E494),SUM(C494:E494)&lt;=$P$58),1+MAX(H$84:H493),0)</f>
        <v>0</v>
      </c>
      <c r="I494" s="43">
        <f t="shared" si="163"/>
        <v>0</v>
      </c>
      <c r="J494" s="219" t="str">
        <f t="shared" si="173"/>
        <v>-</v>
      </c>
      <c r="K494" s="218" t="str">
        <f>N$76</f>
        <v>-</v>
      </c>
      <c r="L494" s="46" t="str">
        <f t="shared" si="169"/>
        <v>-</v>
      </c>
      <c r="M494" s="10" t="str">
        <f t="shared" si="165"/>
        <v>ooo</v>
      </c>
      <c r="N494" s="42">
        <f t="shared" si="166"/>
        <v>0</v>
      </c>
      <c r="O494" s="43">
        <f>IF(AND($E$4=N494,$H$4=M494,$P$57&lt;=SUM(J494:L494),SUM(J494:L494)&lt;=$P$58),1+MAX(O$84:O493),0)</f>
        <v>0</v>
      </c>
      <c r="P494" s="43">
        <f t="shared" si="167"/>
        <v>0</v>
      </c>
      <c r="R494" s="10">
        <v>405</v>
      </c>
      <c r="S494" s="178" t="s">
        <v>500</v>
      </c>
      <c r="T494" s="8">
        <v>160</v>
      </c>
      <c r="U494" s="8">
        <v>232</v>
      </c>
      <c r="V494" s="8">
        <v>156</v>
      </c>
      <c r="W494" s="172">
        <f t="shared" si="170"/>
        <v>2630</v>
      </c>
      <c r="X494" s="10">
        <v>405</v>
      </c>
      <c r="AH494" s="178" t="s">
        <v>456</v>
      </c>
      <c r="AI494" s="172">
        <v>364</v>
      </c>
    </row>
    <row r="495" spans="3:35" x14ac:dyDescent="0.15">
      <c r="C495" s="217" t="str">
        <f t="shared" si="172"/>
        <v>-</v>
      </c>
      <c r="D495" s="218" t="str">
        <f>G$77</f>
        <v>-</v>
      </c>
      <c r="E495" s="46">
        <f t="shared" si="168"/>
        <v>14</v>
      </c>
      <c r="F495" s="10" t="str">
        <f t="shared" si="161"/>
        <v>ooi</v>
      </c>
      <c r="G495" s="42">
        <f t="shared" si="162"/>
        <v>0</v>
      </c>
      <c r="H495" s="43">
        <f>IF(AND($E$4=G495,$H$4=F495,$P$57&lt;=SUM(C495:E495),SUM(C495:E495)&lt;=$P$58),1+MAX(H$84:H494),0)</f>
        <v>0</v>
      </c>
      <c r="I495" s="43">
        <f t="shared" si="163"/>
        <v>0</v>
      </c>
      <c r="J495" s="219" t="str">
        <f t="shared" si="173"/>
        <v>-</v>
      </c>
      <c r="K495" s="218" t="str">
        <f>N$77</f>
        <v>-</v>
      </c>
      <c r="L495" s="46" t="str">
        <f t="shared" si="169"/>
        <v>-</v>
      </c>
      <c r="M495" s="10" t="str">
        <f t="shared" si="165"/>
        <v>ooo</v>
      </c>
      <c r="N495" s="42">
        <f t="shared" si="166"/>
        <v>0</v>
      </c>
      <c r="O495" s="43">
        <f>IF(AND($E$4=N495,$H$4=M495,$P$57&lt;=SUM(J495:L495),SUM(J495:L495)&lt;=$P$58),1+MAX(O$84:O494),0)</f>
        <v>0</v>
      </c>
      <c r="P495" s="43">
        <f t="shared" si="167"/>
        <v>0</v>
      </c>
      <c r="R495" s="10">
        <v>406</v>
      </c>
      <c r="S495" s="178" t="s">
        <v>501</v>
      </c>
      <c r="T495" s="8">
        <v>80</v>
      </c>
      <c r="U495" s="8">
        <v>91</v>
      </c>
      <c r="V495" s="8">
        <v>126</v>
      </c>
      <c r="W495" s="172">
        <f t="shared" si="170"/>
        <v>755</v>
      </c>
      <c r="X495" s="10">
        <v>406</v>
      </c>
      <c r="AH495" s="178" t="s">
        <v>457</v>
      </c>
      <c r="AI495" s="172">
        <v>365</v>
      </c>
    </row>
    <row r="496" spans="3:35" x14ac:dyDescent="0.15">
      <c r="C496" s="217" t="str">
        <f t="shared" si="172"/>
        <v>-</v>
      </c>
      <c r="D496" s="218" t="str">
        <f>G$78</f>
        <v>-</v>
      </c>
      <c r="E496" s="46">
        <f t="shared" si="168"/>
        <v>14</v>
      </c>
      <c r="F496" s="10" t="str">
        <f t="shared" si="161"/>
        <v>ooi</v>
      </c>
      <c r="G496" s="42">
        <f t="shared" si="162"/>
        <v>0</v>
      </c>
      <c r="H496" s="43">
        <f>IF(AND($E$4=G496,$H$4=F496,$P$57&lt;=SUM(C496:E496),SUM(C496:E496)&lt;=$P$58),1+MAX(H$84:H495),0)</f>
        <v>0</v>
      </c>
      <c r="I496" s="43">
        <f t="shared" si="163"/>
        <v>0</v>
      </c>
      <c r="J496" s="219" t="str">
        <f t="shared" si="173"/>
        <v>-</v>
      </c>
      <c r="K496" s="218" t="str">
        <f>N$78</f>
        <v>-</v>
      </c>
      <c r="L496" s="46" t="str">
        <f t="shared" si="169"/>
        <v>-</v>
      </c>
      <c r="M496" s="10" t="str">
        <f t="shared" si="165"/>
        <v>ooo</v>
      </c>
      <c r="N496" s="42">
        <f t="shared" si="166"/>
        <v>0</v>
      </c>
      <c r="O496" s="43">
        <f>IF(AND($E$4=N496,$H$4=M496,$P$57&lt;=SUM(J496:L496),SUM(J496:L496)&lt;=$P$58),1+MAX(O$84:O495),0)</f>
        <v>0</v>
      </c>
      <c r="P496" s="43">
        <f t="shared" si="167"/>
        <v>0</v>
      </c>
      <c r="R496" s="10">
        <v>407</v>
      </c>
      <c r="S496" s="178" t="s">
        <v>502</v>
      </c>
      <c r="T496" s="8">
        <v>120</v>
      </c>
      <c r="U496" s="8">
        <v>243</v>
      </c>
      <c r="V496" s="8">
        <v>206</v>
      </c>
      <c r="W496" s="172">
        <f t="shared" si="170"/>
        <v>2743</v>
      </c>
      <c r="X496" s="10">
        <v>407</v>
      </c>
      <c r="AH496" s="178" t="s">
        <v>458</v>
      </c>
      <c r="AI496" s="172">
        <v>366</v>
      </c>
    </row>
    <row r="497" spans="3:35" x14ac:dyDescent="0.15">
      <c r="C497" s="217" t="str">
        <f t="shared" si="172"/>
        <v>-</v>
      </c>
      <c r="D497" s="218" t="str">
        <f>G$79</f>
        <v>-</v>
      </c>
      <c r="E497" s="46">
        <f t="shared" si="168"/>
        <v>14</v>
      </c>
      <c r="F497" s="10" t="str">
        <f t="shared" si="161"/>
        <v>ooi</v>
      </c>
      <c r="G497" s="42">
        <f t="shared" si="162"/>
        <v>0</v>
      </c>
      <c r="H497" s="43">
        <f>IF(AND($E$4=G497,$H$4=F497,$P$57&lt;=SUM(C497:E497),SUM(C497:E497)&lt;=$P$58),1+MAX(H$84:H496),0)</f>
        <v>0</v>
      </c>
      <c r="I497" s="43">
        <f t="shared" si="163"/>
        <v>0</v>
      </c>
      <c r="J497" s="219" t="str">
        <f t="shared" si="173"/>
        <v>-</v>
      </c>
      <c r="K497" s="218" t="str">
        <f>N$79</f>
        <v>-</v>
      </c>
      <c r="L497" s="46" t="str">
        <f t="shared" si="169"/>
        <v>-</v>
      </c>
      <c r="M497" s="10" t="str">
        <f t="shared" si="165"/>
        <v>ooo</v>
      </c>
      <c r="N497" s="42">
        <f t="shared" si="166"/>
        <v>0</v>
      </c>
      <c r="O497" s="43">
        <f>IF(AND($E$4=N497,$H$4=M497,$P$57&lt;=SUM(J497:L497),SUM(J497:L497)&lt;=$P$58),1+MAX(O$84:O496),0)</f>
        <v>0</v>
      </c>
      <c r="P497" s="43">
        <f t="shared" si="167"/>
        <v>0</v>
      </c>
      <c r="R497" s="10">
        <v>408</v>
      </c>
      <c r="S497" s="178" t="s">
        <v>503</v>
      </c>
      <c r="T497" s="8">
        <v>134</v>
      </c>
      <c r="U497" s="8">
        <v>218</v>
      </c>
      <c r="V497" s="8">
        <v>75</v>
      </c>
      <c r="W497" s="172">
        <f t="shared" si="170"/>
        <v>1661</v>
      </c>
      <c r="X497" s="10">
        <v>408</v>
      </c>
      <c r="AH497" s="178" t="s">
        <v>459</v>
      </c>
      <c r="AI497" s="172">
        <v>367</v>
      </c>
    </row>
    <row r="498" spans="3:35" x14ac:dyDescent="0.15">
      <c r="C498" s="217" t="str">
        <f t="shared" si="172"/>
        <v>-</v>
      </c>
      <c r="D498" s="218" t="str">
        <f>G$80</f>
        <v>-</v>
      </c>
      <c r="E498" s="46">
        <f t="shared" si="168"/>
        <v>14</v>
      </c>
      <c r="F498" s="10" t="str">
        <f t="shared" si="161"/>
        <v>ooi</v>
      </c>
      <c r="G498" s="42">
        <f t="shared" si="162"/>
        <v>0</v>
      </c>
      <c r="H498" s="43">
        <f>IF(AND($E$4=G498,$H$4=F498,$P$57&lt;=SUM(C498:E498),SUM(C498:E498)&lt;=$P$58),1+MAX(H$84:H497),0)</f>
        <v>0</v>
      </c>
      <c r="I498" s="43">
        <f t="shared" si="163"/>
        <v>0</v>
      </c>
      <c r="J498" s="219" t="str">
        <f t="shared" si="173"/>
        <v>-</v>
      </c>
      <c r="K498" s="218" t="str">
        <f>N$80</f>
        <v>-</v>
      </c>
      <c r="L498" s="46" t="str">
        <f t="shared" si="169"/>
        <v>-</v>
      </c>
      <c r="M498" s="10" t="str">
        <f t="shared" si="165"/>
        <v>ooo</v>
      </c>
      <c r="N498" s="42">
        <f t="shared" si="166"/>
        <v>0</v>
      </c>
      <c r="O498" s="43">
        <f>IF(AND($E$4=N498,$H$4=M498,$P$57&lt;=SUM(J498:L498),SUM(J498:L498)&lt;=$P$58),1+MAX(O$84:O497),0)</f>
        <v>0</v>
      </c>
      <c r="P498" s="43">
        <f t="shared" si="167"/>
        <v>0</v>
      </c>
      <c r="R498" s="10">
        <v>409</v>
      </c>
      <c r="S498" s="178" t="s">
        <v>504</v>
      </c>
      <c r="T498" s="8">
        <v>194</v>
      </c>
      <c r="U498" s="8">
        <v>295</v>
      </c>
      <c r="V498" s="8">
        <v>114</v>
      </c>
      <c r="W498" s="172">
        <f t="shared" si="170"/>
        <v>3133</v>
      </c>
      <c r="X498" s="10">
        <v>409</v>
      </c>
      <c r="AH498" s="178" t="s">
        <v>460</v>
      </c>
      <c r="AI498" s="172">
        <v>368</v>
      </c>
    </row>
    <row r="499" spans="3:35" x14ac:dyDescent="0.15">
      <c r="C499" s="217" t="str">
        <f t="shared" si="172"/>
        <v>-</v>
      </c>
      <c r="D499" s="218" t="str">
        <f>G$81</f>
        <v>-</v>
      </c>
      <c r="E499" s="46">
        <f t="shared" si="168"/>
        <v>14</v>
      </c>
      <c r="F499" s="10" t="str">
        <f t="shared" si="161"/>
        <v>ooi</v>
      </c>
      <c r="G499" s="42">
        <f t="shared" si="162"/>
        <v>0</v>
      </c>
      <c r="H499" s="43">
        <f>IF(AND($E$4=G499,$H$4=F499,$P$57&lt;=SUM(C499:E499),SUM(C499:E499)&lt;=$P$58),1+MAX(H$84:H498),0)</f>
        <v>0</v>
      </c>
      <c r="I499" s="43">
        <f t="shared" si="163"/>
        <v>0</v>
      </c>
      <c r="J499" s="219" t="str">
        <f t="shared" si="173"/>
        <v>-</v>
      </c>
      <c r="K499" s="218" t="str">
        <f>N$81</f>
        <v>-</v>
      </c>
      <c r="L499" s="46" t="str">
        <f t="shared" si="169"/>
        <v>-</v>
      </c>
      <c r="M499" s="10" t="str">
        <f t="shared" si="165"/>
        <v>ooo</v>
      </c>
      <c r="N499" s="42">
        <f t="shared" si="166"/>
        <v>0</v>
      </c>
      <c r="O499" s="43">
        <f>IF(AND($E$4=N499,$H$4=M499,$P$57&lt;=SUM(J499:L499),SUM(J499:L499)&lt;=$P$58),1+MAX(O$84:O498),0)</f>
        <v>0</v>
      </c>
      <c r="P499" s="43">
        <f t="shared" si="167"/>
        <v>0</v>
      </c>
      <c r="R499" s="10">
        <v>410</v>
      </c>
      <c r="S499" s="178" t="s">
        <v>505</v>
      </c>
      <c r="T499" s="8">
        <v>60</v>
      </c>
      <c r="U499" s="8">
        <v>76</v>
      </c>
      <c r="V499" s="8">
        <v>208</v>
      </c>
      <c r="W499" s="172">
        <f t="shared" si="170"/>
        <v>724</v>
      </c>
      <c r="X499" s="10">
        <v>410</v>
      </c>
      <c r="AH499" s="178" t="s">
        <v>461</v>
      </c>
      <c r="AI499" s="172">
        <v>369</v>
      </c>
    </row>
    <row r="500" spans="3:35" x14ac:dyDescent="0.15">
      <c r="C500" s="217" t="str">
        <f t="shared" ref="C500:C515" si="174">F$76</f>
        <v>-</v>
      </c>
      <c r="D500" s="218">
        <f>G$66</f>
        <v>13</v>
      </c>
      <c r="E500" s="46">
        <f t="shared" si="168"/>
        <v>14</v>
      </c>
      <c r="F500" s="10" t="str">
        <f t="shared" si="161"/>
        <v>ooi</v>
      </c>
      <c r="G500" s="42">
        <f t="shared" si="162"/>
        <v>0</v>
      </c>
      <c r="H500" s="43">
        <f>IF(AND($E$4=G500,$H$4=F500,$P$57&lt;=SUM(C500:E500),SUM(C500:E500)&lt;=$P$58),1+MAX(H$84:H499),0)</f>
        <v>0</v>
      </c>
      <c r="I500" s="43">
        <f t="shared" si="163"/>
        <v>0</v>
      </c>
      <c r="J500" s="219" t="str">
        <f t="shared" ref="J500:J515" si="175">M$76</f>
        <v>-</v>
      </c>
      <c r="K500" s="218">
        <f>N$66</f>
        <v>13</v>
      </c>
      <c r="L500" s="46" t="str">
        <f t="shared" si="169"/>
        <v>-</v>
      </c>
      <c r="M500" s="10" t="str">
        <f t="shared" si="165"/>
        <v>oio</v>
      </c>
      <c r="N500" s="42">
        <f t="shared" si="166"/>
        <v>0</v>
      </c>
      <c r="O500" s="43">
        <f>IF(AND($E$4=N500,$H$4=M500,$P$57&lt;=SUM(J500:L500),SUM(J500:L500)&lt;=$P$58),1+MAX(O$84:O499),0)</f>
        <v>0</v>
      </c>
      <c r="P500" s="43">
        <f t="shared" si="167"/>
        <v>0</v>
      </c>
      <c r="R500" s="10">
        <v>411</v>
      </c>
      <c r="S500" s="178" t="s">
        <v>506</v>
      </c>
      <c r="T500" s="8">
        <v>120</v>
      </c>
      <c r="U500" s="8">
        <v>94</v>
      </c>
      <c r="V500" s="8">
        <v>299</v>
      </c>
      <c r="W500" s="172">
        <f t="shared" si="170"/>
        <v>1381</v>
      </c>
      <c r="X500" s="10">
        <v>411</v>
      </c>
      <c r="AH500" s="178" t="s">
        <v>462</v>
      </c>
      <c r="AI500" s="172">
        <v>370</v>
      </c>
    </row>
    <row r="501" spans="3:35" x14ac:dyDescent="0.15">
      <c r="C501" s="217" t="str">
        <f t="shared" si="174"/>
        <v>-</v>
      </c>
      <c r="D501" s="218">
        <f>G$67</f>
        <v>14</v>
      </c>
      <c r="E501" s="46">
        <f t="shared" si="168"/>
        <v>14</v>
      </c>
      <c r="F501" s="10" t="str">
        <f t="shared" si="161"/>
        <v>oii</v>
      </c>
      <c r="G501" s="42">
        <f t="shared" si="162"/>
        <v>0</v>
      </c>
      <c r="H501" s="43">
        <f>IF(AND($E$4=G501,$H$4=F501,$P$57&lt;=SUM(C501:E501),SUM(C501:E501)&lt;=$P$58),1+MAX(H$84:H500),0)</f>
        <v>0</v>
      </c>
      <c r="I501" s="43">
        <f t="shared" si="163"/>
        <v>0</v>
      </c>
      <c r="J501" s="219" t="str">
        <f t="shared" si="175"/>
        <v>-</v>
      </c>
      <c r="K501" s="218" t="str">
        <f>N$67</f>
        <v>-</v>
      </c>
      <c r="L501" s="46" t="str">
        <f t="shared" si="169"/>
        <v>-</v>
      </c>
      <c r="M501" s="10" t="str">
        <f t="shared" si="165"/>
        <v>ooo</v>
      </c>
      <c r="N501" s="42">
        <f t="shared" si="166"/>
        <v>0</v>
      </c>
      <c r="O501" s="43">
        <f>IF(AND($E$4=N501,$H$4=M501,$P$57&lt;=SUM(J501:L501),SUM(J501:L501)&lt;=$P$58),1+MAX(O$84:O500),0)</f>
        <v>0</v>
      </c>
      <c r="P501" s="43">
        <f t="shared" si="167"/>
        <v>0</v>
      </c>
      <c r="R501" s="10">
        <v>412</v>
      </c>
      <c r="S501" s="178" t="s">
        <v>507</v>
      </c>
      <c r="T501" s="8">
        <v>80</v>
      </c>
      <c r="U501" s="8">
        <v>53</v>
      </c>
      <c r="V501" s="8">
        <v>83</v>
      </c>
      <c r="W501" s="172">
        <f t="shared" si="170"/>
        <v>403</v>
      </c>
      <c r="X501" s="10">
        <v>412</v>
      </c>
      <c r="AH501" s="178" t="s">
        <v>463</v>
      </c>
      <c r="AI501" s="172">
        <v>371</v>
      </c>
    </row>
    <row r="502" spans="3:35" x14ac:dyDescent="0.15">
      <c r="C502" s="217" t="str">
        <f t="shared" si="174"/>
        <v>-</v>
      </c>
      <c r="D502" s="218" t="str">
        <f>G$68</f>
        <v>-</v>
      </c>
      <c r="E502" s="46">
        <f t="shared" si="168"/>
        <v>14</v>
      </c>
      <c r="F502" s="10" t="str">
        <f t="shared" si="161"/>
        <v>ooi</v>
      </c>
      <c r="G502" s="42">
        <f t="shared" si="162"/>
        <v>0</v>
      </c>
      <c r="H502" s="43">
        <f>IF(AND($E$4=G502,$H$4=F502,$P$57&lt;=SUM(C502:E502),SUM(C502:E502)&lt;=$P$58),1+MAX(H$84:H501),0)</f>
        <v>0</v>
      </c>
      <c r="I502" s="43">
        <f t="shared" si="163"/>
        <v>0</v>
      </c>
      <c r="J502" s="219" t="str">
        <f t="shared" si="175"/>
        <v>-</v>
      </c>
      <c r="K502" s="218" t="str">
        <f>N$68</f>
        <v>-</v>
      </c>
      <c r="L502" s="46" t="str">
        <f t="shared" si="169"/>
        <v>-</v>
      </c>
      <c r="M502" s="10" t="str">
        <f t="shared" si="165"/>
        <v>ooo</v>
      </c>
      <c r="N502" s="42">
        <f t="shared" si="166"/>
        <v>0</v>
      </c>
      <c r="O502" s="43">
        <f>IF(AND($E$4=N502,$H$4=M502,$P$57&lt;=SUM(J502:L502),SUM(J502:L502)&lt;=$P$58),1+MAX(O$84:O501),0)</f>
        <v>0</v>
      </c>
      <c r="P502" s="43">
        <f t="shared" si="167"/>
        <v>0</v>
      </c>
      <c r="R502" s="10">
        <v>414</v>
      </c>
      <c r="S502" s="178" t="s">
        <v>508</v>
      </c>
      <c r="T502" s="8">
        <v>140</v>
      </c>
      <c r="U502" s="8">
        <v>185</v>
      </c>
      <c r="V502" s="8">
        <v>98</v>
      </c>
      <c r="W502" s="172">
        <f t="shared" si="170"/>
        <v>1629</v>
      </c>
      <c r="X502" s="10">
        <v>414</v>
      </c>
      <c r="AH502" s="178" t="s">
        <v>464</v>
      </c>
      <c r="AI502" s="172">
        <v>372</v>
      </c>
    </row>
    <row r="503" spans="3:35" x14ac:dyDescent="0.15">
      <c r="C503" s="217" t="str">
        <f t="shared" si="174"/>
        <v>-</v>
      </c>
      <c r="D503" s="218" t="str">
        <f>G$69</f>
        <v>-</v>
      </c>
      <c r="E503" s="46">
        <f t="shared" si="168"/>
        <v>14</v>
      </c>
      <c r="F503" s="10" t="str">
        <f t="shared" si="161"/>
        <v>ooi</v>
      </c>
      <c r="G503" s="42">
        <f t="shared" si="162"/>
        <v>0</v>
      </c>
      <c r="H503" s="43">
        <f>IF(AND($E$4=G503,$H$4=F503,$P$57&lt;=SUM(C503:E503),SUM(C503:E503)&lt;=$P$58),1+MAX(H$84:H502),0)</f>
        <v>0</v>
      </c>
      <c r="I503" s="43">
        <f t="shared" si="163"/>
        <v>0</v>
      </c>
      <c r="J503" s="219" t="str">
        <f t="shared" si="175"/>
        <v>-</v>
      </c>
      <c r="K503" s="218" t="str">
        <f>N$69</f>
        <v>-</v>
      </c>
      <c r="L503" s="46" t="str">
        <f t="shared" si="169"/>
        <v>-</v>
      </c>
      <c r="M503" s="10" t="str">
        <f t="shared" si="165"/>
        <v>ooo</v>
      </c>
      <c r="N503" s="42">
        <f t="shared" si="166"/>
        <v>0</v>
      </c>
      <c r="O503" s="43">
        <f>IF(AND($E$4=N503,$H$4=M503,$P$57&lt;=SUM(J503:L503),SUM(J503:L503)&lt;=$P$58),1+MAX(O$84:O502),0)</f>
        <v>0</v>
      </c>
      <c r="P503" s="43">
        <f t="shared" si="167"/>
        <v>0</v>
      </c>
      <c r="R503" s="10">
        <v>415</v>
      </c>
      <c r="S503" s="178" t="s">
        <v>509</v>
      </c>
      <c r="T503" s="8">
        <v>60</v>
      </c>
      <c r="U503" s="8">
        <v>59</v>
      </c>
      <c r="V503" s="8">
        <v>83</v>
      </c>
      <c r="W503" s="172">
        <f t="shared" si="170"/>
        <v>390</v>
      </c>
      <c r="X503" s="10">
        <v>415</v>
      </c>
      <c r="AH503" s="178" t="s">
        <v>465</v>
      </c>
      <c r="AI503" s="172">
        <v>373</v>
      </c>
    </row>
    <row r="504" spans="3:35" x14ac:dyDescent="0.15">
      <c r="C504" s="217" t="str">
        <f t="shared" si="174"/>
        <v>-</v>
      </c>
      <c r="D504" s="218" t="str">
        <f>G$70</f>
        <v>-</v>
      </c>
      <c r="E504" s="46">
        <f t="shared" si="168"/>
        <v>14</v>
      </c>
      <c r="F504" s="10" t="str">
        <f t="shared" si="161"/>
        <v>ooi</v>
      </c>
      <c r="G504" s="42">
        <f t="shared" si="162"/>
        <v>0</v>
      </c>
      <c r="H504" s="43">
        <f>IF(AND($E$4=G504,$H$4=F504,$P$57&lt;=SUM(C504:E504),SUM(C504:E504)&lt;=$P$58),1+MAX(H$84:H503),0)</f>
        <v>0</v>
      </c>
      <c r="I504" s="43">
        <f t="shared" si="163"/>
        <v>0</v>
      </c>
      <c r="J504" s="219" t="str">
        <f t="shared" si="175"/>
        <v>-</v>
      </c>
      <c r="K504" s="218" t="str">
        <f>N$70</f>
        <v>-</v>
      </c>
      <c r="L504" s="46" t="str">
        <f t="shared" si="169"/>
        <v>-</v>
      </c>
      <c r="M504" s="10" t="str">
        <f t="shared" si="165"/>
        <v>ooo</v>
      </c>
      <c r="N504" s="42">
        <f t="shared" si="166"/>
        <v>0</v>
      </c>
      <c r="O504" s="43">
        <f>IF(AND($E$4=N504,$H$4=M504,$P$57&lt;=SUM(J504:L504),SUM(J504:L504)&lt;=$P$58),1+MAX(O$84:O503),0)</f>
        <v>0</v>
      </c>
      <c r="P504" s="43">
        <f t="shared" si="167"/>
        <v>0</v>
      </c>
      <c r="R504" s="10">
        <v>416</v>
      </c>
      <c r="S504" s="178" t="s">
        <v>510</v>
      </c>
      <c r="T504" s="8">
        <v>140</v>
      </c>
      <c r="U504" s="8">
        <v>149</v>
      </c>
      <c r="V504" s="8">
        <v>190</v>
      </c>
      <c r="W504" s="172">
        <f t="shared" si="170"/>
        <v>1799</v>
      </c>
      <c r="X504" s="10">
        <v>416</v>
      </c>
      <c r="AH504" s="178" t="s">
        <v>466</v>
      </c>
      <c r="AI504" s="172">
        <v>374</v>
      </c>
    </row>
    <row r="505" spans="3:35" x14ac:dyDescent="0.15">
      <c r="C505" s="217" t="str">
        <f t="shared" si="174"/>
        <v>-</v>
      </c>
      <c r="D505" s="218" t="str">
        <f>G$71</f>
        <v>-</v>
      </c>
      <c r="E505" s="46">
        <f t="shared" si="168"/>
        <v>14</v>
      </c>
      <c r="F505" s="10" t="str">
        <f t="shared" si="161"/>
        <v>ooi</v>
      </c>
      <c r="G505" s="42">
        <f t="shared" si="162"/>
        <v>0</v>
      </c>
      <c r="H505" s="43">
        <f>IF(AND($E$4=G505,$H$4=F505,$P$57&lt;=SUM(C505:E505),SUM(C505:E505)&lt;=$P$58),1+MAX(H$84:H504),0)</f>
        <v>0</v>
      </c>
      <c r="I505" s="43">
        <f t="shared" si="163"/>
        <v>0</v>
      </c>
      <c r="J505" s="219" t="str">
        <f t="shared" si="175"/>
        <v>-</v>
      </c>
      <c r="K505" s="218" t="str">
        <f>N$71</f>
        <v>-</v>
      </c>
      <c r="L505" s="46" t="str">
        <f t="shared" si="169"/>
        <v>-</v>
      </c>
      <c r="M505" s="10" t="str">
        <f t="shared" si="165"/>
        <v>ooo</v>
      </c>
      <c r="N505" s="42">
        <f t="shared" si="166"/>
        <v>0</v>
      </c>
      <c r="O505" s="43">
        <f>IF(AND($E$4=N505,$H$4=M505,$P$57&lt;=SUM(J505:L505),SUM(J505:L505)&lt;=$P$58),1+MAX(O$84:O504),0)</f>
        <v>0</v>
      </c>
      <c r="P505" s="43">
        <f t="shared" si="167"/>
        <v>0</v>
      </c>
      <c r="R505" s="25">
        <v>417</v>
      </c>
      <c r="S505" s="178" t="s">
        <v>511</v>
      </c>
      <c r="T505" s="8">
        <v>120</v>
      </c>
      <c r="U505" s="8">
        <v>94</v>
      </c>
      <c r="V505" s="8">
        <v>182</v>
      </c>
      <c r="W505" s="172">
        <f t="shared" si="170"/>
        <v>1094</v>
      </c>
      <c r="X505" s="10">
        <v>417</v>
      </c>
      <c r="AH505" s="178" t="s">
        <v>467</v>
      </c>
      <c r="AI505" s="172">
        <v>375</v>
      </c>
    </row>
    <row r="506" spans="3:35" x14ac:dyDescent="0.15">
      <c r="C506" s="217" t="str">
        <f t="shared" si="174"/>
        <v>-</v>
      </c>
      <c r="D506" s="218" t="str">
        <f>G$72</f>
        <v>-</v>
      </c>
      <c r="E506" s="46">
        <f t="shared" si="168"/>
        <v>14</v>
      </c>
      <c r="F506" s="10" t="str">
        <f t="shared" si="161"/>
        <v>ooi</v>
      </c>
      <c r="G506" s="42">
        <f t="shared" si="162"/>
        <v>0</v>
      </c>
      <c r="H506" s="43">
        <f>IF(AND($E$4=G506,$H$4=F506,$P$57&lt;=SUM(C506:E506),SUM(C506:E506)&lt;=$P$58),1+MAX(H$84:H505),0)</f>
        <v>0</v>
      </c>
      <c r="I506" s="43">
        <f t="shared" si="163"/>
        <v>0</v>
      </c>
      <c r="J506" s="219" t="str">
        <f t="shared" si="175"/>
        <v>-</v>
      </c>
      <c r="K506" s="218" t="str">
        <f>N$72</f>
        <v>-</v>
      </c>
      <c r="L506" s="46" t="str">
        <f t="shared" si="169"/>
        <v>-</v>
      </c>
      <c r="M506" s="10" t="str">
        <f t="shared" si="165"/>
        <v>ooo</v>
      </c>
      <c r="N506" s="42">
        <f t="shared" si="166"/>
        <v>0</v>
      </c>
      <c r="O506" s="43">
        <f>IF(AND($E$4=N506,$H$4=M506,$P$57&lt;=SUM(J506:L506),SUM(J506:L506)&lt;=$P$58),1+MAX(O$84:O505),0)</f>
        <v>0</v>
      </c>
      <c r="P506" s="43">
        <f t="shared" si="167"/>
        <v>0</v>
      </c>
      <c r="R506" s="10">
        <v>418</v>
      </c>
      <c r="S506" s="178" t="s">
        <v>512</v>
      </c>
      <c r="T506" s="8">
        <v>110</v>
      </c>
      <c r="U506" s="8">
        <v>132</v>
      </c>
      <c r="V506" s="8">
        <v>70</v>
      </c>
      <c r="W506" s="172">
        <f t="shared" si="170"/>
        <v>932</v>
      </c>
      <c r="X506" s="10">
        <v>418</v>
      </c>
      <c r="AH506" s="178" t="s">
        <v>468</v>
      </c>
      <c r="AI506" s="172">
        <v>376</v>
      </c>
    </row>
    <row r="507" spans="3:35" x14ac:dyDescent="0.15">
      <c r="C507" s="217" t="str">
        <f t="shared" si="174"/>
        <v>-</v>
      </c>
      <c r="D507" s="218" t="str">
        <f>G$73</f>
        <v>-</v>
      </c>
      <c r="E507" s="46">
        <f t="shared" si="168"/>
        <v>14</v>
      </c>
      <c r="F507" s="10" t="str">
        <f t="shared" si="161"/>
        <v>ooi</v>
      </c>
      <c r="G507" s="42">
        <f t="shared" si="162"/>
        <v>0</v>
      </c>
      <c r="H507" s="43">
        <f>IF(AND($E$4=G507,$H$4=F507,$P$57&lt;=SUM(C507:E507),SUM(C507:E507)&lt;=$P$58),1+MAX(H$84:H506),0)</f>
        <v>0</v>
      </c>
      <c r="I507" s="43">
        <f t="shared" si="163"/>
        <v>0</v>
      </c>
      <c r="J507" s="219" t="str">
        <f t="shared" si="175"/>
        <v>-</v>
      </c>
      <c r="K507" s="218" t="str">
        <f>N$73</f>
        <v>-</v>
      </c>
      <c r="L507" s="46" t="str">
        <f t="shared" si="169"/>
        <v>-</v>
      </c>
      <c r="M507" s="10" t="str">
        <f t="shared" si="165"/>
        <v>ooo</v>
      </c>
      <c r="N507" s="42">
        <f t="shared" si="166"/>
        <v>0</v>
      </c>
      <c r="O507" s="43">
        <f>IF(AND($E$4=N507,$H$4=M507,$P$57&lt;=SUM(J507:L507),SUM(J507:L507)&lt;=$P$58),1+MAX(O$84:O506),0)</f>
        <v>0</v>
      </c>
      <c r="P507" s="43">
        <f t="shared" si="167"/>
        <v>0</v>
      </c>
      <c r="R507" s="10">
        <v>419</v>
      </c>
      <c r="S507" s="178" t="s">
        <v>513</v>
      </c>
      <c r="T507" s="8">
        <v>170</v>
      </c>
      <c r="U507" s="8">
        <v>221</v>
      </c>
      <c r="V507" s="8">
        <v>118</v>
      </c>
      <c r="W507" s="172">
        <f t="shared" si="170"/>
        <v>2279</v>
      </c>
      <c r="X507" s="10">
        <v>419</v>
      </c>
      <c r="AH507" s="178" t="s">
        <v>469</v>
      </c>
      <c r="AI507" s="172">
        <v>377</v>
      </c>
    </row>
    <row r="508" spans="3:35" x14ac:dyDescent="0.15">
      <c r="C508" s="217" t="str">
        <f t="shared" si="174"/>
        <v>-</v>
      </c>
      <c r="D508" s="218" t="str">
        <f>G$74</f>
        <v>-</v>
      </c>
      <c r="E508" s="46">
        <f t="shared" si="168"/>
        <v>14</v>
      </c>
      <c r="F508" s="10" t="str">
        <f t="shared" si="161"/>
        <v>ooi</v>
      </c>
      <c r="G508" s="42">
        <f t="shared" si="162"/>
        <v>0</v>
      </c>
      <c r="H508" s="43">
        <f>IF(AND($E$4=G508,$H$4=F508,$P$57&lt;=SUM(C508:E508),SUM(C508:E508)&lt;=$P$58),1+MAX(H$84:H507),0)</f>
        <v>0</v>
      </c>
      <c r="I508" s="43">
        <f t="shared" si="163"/>
        <v>0</v>
      </c>
      <c r="J508" s="219" t="str">
        <f t="shared" si="175"/>
        <v>-</v>
      </c>
      <c r="K508" s="218" t="str">
        <f>N$74</f>
        <v>-</v>
      </c>
      <c r="L508" s="46" t="str">
        <f t="shared" si="169"/>
        <v>-</v>
      </c>
      <c r="M508" s="10" t="str">
        <f t="shared" si="165"/>
        <v>ooo</v>
      </c>
      <c r="N508" s="42">
        <f t="shared" si="166"/>
        <v>0</v>
      </c>
      <c r="O508" s="43">
        <f>IF(AND($E$4=N508,$H$4=M508,$P$57&lt;=SUM(J508:L508),SUM(J508:L508)&lt;=$P$58),1+MAX(O$84:O507),0)</f>
        <v>0</v>
      </c>
      <c r="P508" s="43">
        <f t="shared" si="167"/>
        <v>0</v>
      </c>
      <c r="R508" s="10">
        <v>420</v>
      </c>
      <c r="S508" s="178" t="s">
        <v>514</v>
      </c>
      <c r="T508" s="8">
        <v>90</v>
      </c>
      <c r="U508" s="8">
        <v>108</v>
      </c>
      <c r="V508" s="8">
        <v>96</v>
      </c>
      <c r="W508" s="172">
        <f t="shared" si="170"/>
        <v>817</v>
      </c>
      <c r="X508" s="10">
        <v>420</v>
      </c>
      <c r="AH508" s="178" t="s">
        <v>470</v>
      </c>
      <c r="AI508" s="172">
        <v>378</v>
      </c>
    </row>
    <row r="509" spans="3:35" x14ac:dyDescent="0.15">
      <c r="C509" s="217" t="str">
        <f t="shared" si="174"/>
        <v>-</v>
      </c>
      <c r="D509" s="218" t="str">
        <f>G$75</f>
        <v>-</v>
      </c>
      <c r="E509" s="46">
        <f t="shared" si="168"/>
        <v>14</v>
      </c>
      <c r="F509" s="10" t="str">
        <f t="shared" si="161"/>
        <v>ooi</v>
      </c>
      <c r="G509" s="42">
        <f t="shared" si="162"/>
        <v>0</v>
      </c>
      <c r="H509" s="43">
        <f>IF(AND($E$4=G509,$H$4=F509,$P$57&lt;=SUM(C509:E509),SUM(C509:E509)&lt;=$P$58),1+MAX(H$84:H508),0)</f>
        <v>0</v>
      </c>
      <c r="I509" s="43">
        <f t="shared" si="163"/>
        <v>0</v>
      </c>
      <c r="J509" s="219" t="str">
        <f t="shared" si="175"/>
        <v>-</v>
      </c>
      <c r="K509" s="218" t="str">
        <f>N$75</f>
        <v>-</v>
      </c>
      <c r="L509" s="46" t="str">
        <f t="shared" si="169"/>
        <v>-</v>
      </c>
      <c r="M509" s="10" t="str">
        <f t="shared" si="165"/>
        <v>ooo</v>
      </c>
      <c r="N509" s="42">
        <f t="shared" si="166"/>
        <v>0</v>
      </c>
      <c r="O509" s="43">
        <f>IF(AND($E$4=N509,$H$4=M509,$P$57&lt;=SUM(J509:L509),SUM(J509:L509)&lt;=$P$58),1+MAX(O$84:O508),0)</f>
        <v>0</v>
      </c>
      <c r="P509" s="43">
        <f t="shared" si="167"/>
        <v>0</v>
      </c>
      <c r="R509" s="10">
        <v>421</v>
      </c>
      <c r="S509" s="178" t="s">
        <v>515</v>
      </c>
      <c r="T509" s="8">
        <v>140</v>
      </c>
      <c r="U509" s="8">
        <v>170</v>
      </c>
      <c r="V509" s="8">
        <v>157</v>
      </c>
      <c r="W509" s="172">
        <f t="shared" si="170"/>
        <v>1859</v>
      </c>
      <c r="X509" s="10">
        <v>421</v>
      </c>
      <c r="AH509" s="178" t="s">
        <v>471</v>
      </c>
      <c r="AI509" s="172">
        <v>379</v>
      </c>
    </row>
    <row r="510" spans="3:35" x14ac:dyDescent="0.15">
      <c r="C510" s="217" t="str">
        <f t="shared" si="174"/>
        <v>-</v>
      </c>
      <c r="D510" s="218" t="str">
        <f>G$76</f>
        <v>-</v>
      </c>
      <c r="E510" s="46">
        <f t="shared" si="168"/>
        <v>14</v>
      </c>
      <c r="F510" s="10" t="str">
        <f t="shared" si="161"/>
        <v>ooi</v>
      </c>
      <c r="G510" s="42">
        <f t="shared" si="162"/>
        <v>0</v>
      </c>
      <c r="H510" s="43">
        <f>IF(AND($E$4=G510,$H$4=F510,$P$57&lt;=SUM(C510:E510),SUM(C510:E510)&lt;=$P$58),1+MAX(H$84:H509),0)</f>
        <v>0</v>
      </c>
      <c r="I510" s="43">
        <f t="shared" si="163"/>
        <v>0</v>
      </c>
      <c r="J510" s="219" t="str">
        <f t="shared" si="175"/>
        <v>-</v>
      </c>
      <c r="K510" s="218" t="str">
        <f>N$76</f>
        <v>-</v>
      </c>
      <c r="L510" s="46" t="str">
        <f t="shared" si="169"/>
        <v>-</v>
      </c>
      <c r="M510" s="10" t="str">
        <f t="shared" si="165"/>
        <v>ooo</v>
      </c>
      <c r="N510" s="42">
        <f t="shared" si="166"/>
        <v>0</v>
      </c>
      <c r="O510" s="43">
        <f>IF(AND($E$4=N510,$H$4=M510,$P$57&lt;=SUM(J510:L510),SUM(J510:L510)&lt;=$P$58),1+MAX(O$84:O509),0)</f>
        <v>0</v>
      </c>
      <c r="P510" s="43">
        <f t="shared" si="167"/>
        <v>0</v>
      </c>
      <c r="R510" s="10">
        <v>422</v>
      </c>
      <c r="S510" s="178" t="s">
        <v>516</v>
      </c>
      <c r="T510" s="8">
        <v>152</v>
      </c>
      <c r="U510" s="8">
        <v>103</v>
      </c>
      <c r="V510" s="8">
        <v>111</v>
      </c>
      <c r="W510" s="172">
        <f t="shared" si="170"/>
        <v>1053</v>
      </c>
      <c r="X510" s="10">
        <v>422</v>
      </c>
      <c r="AH510" s="178" t="s">
        <v>472</v>
      </c>
      <c r="AI510" s="172">
        <v>380</v>
      </c>
    </row>
    <row r="511" spans="3:35" x14ac:dyDescent="0.15">
      <c r="C511" s="217" t="str">
        <f t="shared" si="174"/>
        <v>-</v>
      </c>
      <c r="D511" s="218" t="str">
        <f>G$77</f>
        <v>-</v>
      </c>
      <c r="E511" s="46">
        <f t="shared" si="168"/>
        <v>14</v>
      </c>
      <c r="F511" s="10" t="str">
        <f t="shared" si="161"/>
        <v>ooi</v>
      </c>
      <c r="G511" s="42">
        <f t="shared" si="162"/>
        <v>0</v>
      </c>
      <c r="H511" s="43">
        <f>IF(AND($E$4=G511,$H$4=F511,$P$57&lt;=SUM(C511:E511),SUM(C511:E511)&lt;=$P$58),1+MAX(H$84:H510),0)</f>
        <v>0</v>
      </c>
      <c r="I511" s="43">
        <f t="shared" si="163"/>
        <v>0</v>
      </c>
      <c r="J511" s="219" t="str">
        <f t="shared" si="175"/>
        <v>-</v>
      </c>
      <c r="K511" s="218" t="str">
        <f>N$77</f>
        <v>-</v>
      </c>
      <c r="L511" s="46" t="str">
        <f t="shared" si="169"/>
        <v>-</v>
      </c>
      <c r="M511" s="10" t="str">
        <f t="shared" si="165"/>
        <v>ooo</v>
      </c>
      <c r="N511" s="42">
        <f t="shared" si="166"/>
        <v>0</v>
      </c>
      <c r="O511" s="43">
        <f>IF(AND($E$4=N511,$H$4=M511,$P$57&lt;=SUM(J511:L511),SUM(J511:L511)&lt;=$P$58),1+MAX(O$84:O510),0)</f>
        <v>0</v>
      </c>
      <c r="P511" s="43">
        <f t="shared" si="167"/>
        <v>0</v>
      </c>
      <c r="R511" s="10">
        <v>423</v>
      </c>
      <c r="S511" s="178" t="s">
        <v>517</v>
      </c>
      <c r="T511" s="8">
        <v>222</v>
      </c>
      <c r="U511" s="8">
        <v>169</v>
      </c>
      <c r="V511" s="8">
        <v>149</v>
      </c>
      <c r="W511" s="172">
        <f t="shared" si="170"/>
        <v>2233</v>
      </c>
      <c r="X511" s="10">
        <v>423</v>
      </c>
      <c r="AH511" s="178" t="s">
        <v>473</v>
      </c>
      <c r="AI511" s="172">
        <v>381</v>
      </c>
    </row>
    <row r="512" spans="3:35" x14ac:dyDescent="0.15">
      <c r="C512" s="217" t="str">
        <f t="shared" si="174"/>
        <v>-</v>
      </c>
      <c r="D512" s="218" t="str">
        <f>G$78</f>
        <v>-</v>
      </c>
      <c r="E512" s="46">
        <f t="shared" si="168"/>
        <v>14</v>
      </c>
      <c r="F512" s="10" t="str">
        <f t="shared" si="161"/>
        <v>ooi</v>
      </c>
      <c r="G512" s="42">
        <f t="shared" si="162"/>
        <v>0</v>
      </c>
      <c r="H512" s="43">
        <f>IF(AND($E$4=G512,$H$4=F512,$P$57&lt;=SUM(C512:E512),SUM(C512:E512)&lt;=$P$58),1+MAX(H$84:H511),0)</f>
        <v>0</v>
      </c>
      <c r="I512" s="43">
        <f t="shared" si="163"/>
        <v>0</v>
      </c>
      <c r="J512" s="219" t="str">
        <f t="shared" si="175"/>
        <v>-</v>
      </c>
      <c r="K512" s="218" t="str">
        <f>N$78</f>
        <v>-</v>
      </c>
      <c r="L512" s="46" t="str">
        <f t="shared" si="169"/>
        <v>-</v>
      </c>
      <c r="M512" s="10" t="str">
        <f t="shared" si="165"/>
        <v>ooo</v>
      </c>
      <c r="N512" s="42">
        <f t="shared" si="166"/>
        <v>0</v>
      </c>
      <c r="O512" s="43">
        <f>IF(AND($E$4=N512,$H$4=M512,$P$57&lt;=SUM(J512:L512),SUM(J512:L512)&lt;=$P$58),1+MAX(O$84:O511),0)</f>
        <v>0</v>
      </c>
      <c r="P512" s="43">
        <f t="shared" si="167"/>
        <v>0</v>
      </c>
      <c r="R512" s="10">
        <v>424</v>
      </c>
      <c r="S512" s="178" t="s">
        <v>518</v>
      </c>
      <c r="T512" s="8">
        <v>150</v>
      </c>
      <c r="U512" s="8">
        <v>205</v>
      </c>
      <c r="V512" s="8">
        <v>143</v>
      </c>
      <c r="W512" s="172">
        <f t="shared" si="170"/>
        <v>2186</v>
      </c>
      <c r="X512" s="10">
        <v>424</v>
      </c>
      <c r="AH512" s="178" t="s">
        <v>474</v>
      </c>
      <c r="AI512" s="172">
        <v>382</v>
      </c>
    </row>
    <row r="513" spans="3:35" x14ac:dyDescent="0.15">
      <c r="C513" s="217" t="str">
        <f t="shared" si="174"/>
        <v>-</v>
      </c>
      <c r="D513" s="218" t="str">
        <f>G$79</f>
        <v>-</v>
      </c>
      <c r="E513" s="46">
        <f t="shared" si="168"/>
        <v>14</v>
      </c>
      <c r="F513" s="10" t="str">
        <f t="shared" si="161"/>
        <v>ooi</v>
      </c>
      <c r="G513" s="42">
        <f t="shared" si="162"/>
        <v>0</v>
      </c>
      <c r="H513" s="43">
        <f>IF(AND($E$4=G513,$H$4=F513,$P$57&lt;=SUM(C513:E513),SUM(C513:E513)&lt;=$P$58),1+MAX(H$84:H512),0)</f>
        <v>0</v>
      </c>
      <c r="I513" s="43">
        <f t="shared" si="163"/>
        <v>0</v>
      </c>
      <c r="J513" s="219" t="str">
        <f t="shared" si="175"/>
        <v>-</v>
      </c>
      <c r="K513" s="218" t="str">
        <f>N$79</f>
        <v>-</v>
      </c>
      <c r="L513" s="46" t="str">
        <f t="shared" si="169"/>
        <v>-</v>
      </c>
      <c r="M513" s="10" t="str">
        <f t="shared" si="165"/>
        <v>ooo</v>
      </c>
      <c r="N513" s="42">
        <f t="shared" si="166"/>
        <v>0</v>
      </c>
      <c r="O513" s="43">
        <f>IF(AND($E$4=N513,$H$4=M513,$P$57&lt;=SUM(J513:L513),SUM(J513:L513)&lt;=$P$58),1+MAX(O$84:O512),0)</f>
        <v>0</v>
      </c>
      <c r="P513" s="43">
        <f t="shared" si="167"/>
        <v>0</v>
      </c>
      <c r="R513" s="10">
        <v>425</v>
      </c>
      <c r="S513" s="178" t="s">
        <v>520</v>
      </c>
      <c r="T513" s="8">
        <v>180</v>
      </c>
      <c r="U513" s="8">
        <v>117</v>
      </c>
      <c r="V513" s="8">
        <v>85</v>
      </c>
      <c r="W513" s="172">
        <f t="shared" si="170"/>
        <v>1134</v>
      </c>
      <c r="X513" s="10">
        <v>425</v>
      </c>
      <c r="AH513" s="178" t="s">
        <v>475</v>
      </c>
      <c r="AI513" s="172">
        <v>383</v>
      </c>
    </row>
    <row r="514" spans="3:35" x14ac:dyDescent="0.15">
      <c r="C514" s="217" t="str">
        <f t="shared" si="174"/>
        <v>-</v>
      </c>
      <c r="D514" s="218" t="str">
        <f>G$80</f>
        <v>-</v>
      </c>
      <c r="E514" s="46">
        <f t="shared" si="168"/>
        <v>14</v>
      </c>
      <c r="F514" s="10" t="str">
        <f t="shared" si="161"/>
        <v>ooi</v>
      </c>
      <c r="G514" s="42">
        <f t="shared" si="162"/>
        <v>0</v>
      </c>
      <c r="H514" s="43">
        <f>IF(AND($E$4=G514,$H$4=F514,$P$57&lt;=SUM(C514:E514),SUM(C514:E514)&lt;=$P$58),1+MAX(H$84:H513),0)</f>
        <v>0</v>
      </c>
      <c r="I514" s="43">
        <f t="shared" si="163"/>
        <v>0</v>
      </c>
      <c r="J514" s="219" t="str">
        <f t="shared" si="175"/>
        <v>-</v>
      </c>
      <c r="K514" s="218" t="str">
        <f>N$80</f>
        <v>-</v>
      </c>
      <c r="L514" s="46" t="str">
        <f t="shared" si="169"/>
        <v>-</v>
      </c>
      <c r="M514" s="10" t="str">
        <f t="shared" si="165"/>
        <v>ooo</v>
      </c>
      <c r="N514" s="42">
        <f t="shared" si="166"/>
        <v>0</v>
      </c>
      <c r="O514" s="43">
        <f>IF(AND($E$4=N514,$H$4=M514,$P$57&lt;=SUM(J514:L514),SUM(J514:L514)&lt;=$P$58),1+MAX(O$84:O513),0)</f>
        <v>0</v>
      </c>
      <c r="P514" s="43">
        <f t="shared" si="167"/>
        <v>0</v>
      </c>
      <c r="R514" s="10">
        <v>426</v>
      </c>
      <c r="S514" s="178" t="s">
        <v>522</v>
      </c>
      <c r="T514" s="8">
        <v>300</v>
      </c>
      <c r="U514" s="8">
        <v>180</v>
      </c>
      <c r="V514" s="8">
        <v>107</v>
      </c>
      <c r="W514" s="172">
        <f t="shared" si="170"/>
        <v>2353</v>
      </c>
      <c r="X514" s="10">
        <v>426</v>
      </c>
      <c r="AH514" s="178" t="s">
        <v>476</v>
      </c>
      <c r="AI514" s="172">
        <v>384</v>
      </c>
    </row>
    <row r="515" spans="3:35" x14ac:dyDescent="0.15">
      <c r="C515" s="217" t="str">
        <f t="shared" si="174"/>
        <v>-</v>
      </c>
      <c r="D515" s="218" t="str">
        <f>G$81</f>
        <v>-</v>
      </c>
      <c r="E515" s="46">
        <f t="shared" si="168"/>
        <v>14</v>
      </c>
      <c r="F515" s="10" t="str">
        <f t="shared" si="161"/>
        <v>ooi</v>
      </c>
      <c r="G515" s="42">
        <f t="shared" si="162"/>
        <v>0</v>
      </c>
      <c r="H515" s="43">
        <f>IF(AND($E$4=G515,$H$4=F515,$P$57&lt;=SUM(C515:E515),SUM(C515:E515)&lt;=$P$58),1+MAX(H$84:H514),0)</f>
        <v>0</v>
      </c>
      <c r="I515" s="43">
        <f t="shared" si="163"/>
        <v>0</v>
      </c>
      <c r="J515" s="219" t="str">
        <f t="shared" si="175"/>
        <v>-</v>
      </c>
      <c r="K515" s="218" t="str">
        <f>N$81</f>
        <v>-</v>
      </c>
      <c r="L515" s="46" t="str">
        <f t="shared" si="169"/>
        <v>-</v>
      </c>
      <c r="M515" s="10" t="str">
        <f t="shared" si="165"/>
        <v>ooo</v>
      </c>
      <c r="N515" s="42">
        <f t="shared" si="166"/>
        <v>0</v>
      </c>
      <c r="O515" s="43">
        <f>IF(AND($E$4=N515,$H$4=M515,$P$57&lt;=SUM(J515:L515),SUM(J515:L515)&lt;=$P$58),1+MAX(O$84:O514),0)</f>
        <v>0</v>
      </c>
      <c r="P515" s="43">
        <f t="shared" si="167"/>
        <v>0</v>
      </c>
      <c r="R515" s="10">
        <v>427</v>
      </c>
      <c r="S515" s="178" t="s">
        <v>524</v>
      </c>
      <c r="T515" s="8">
        <v>110</v>
      </c>
      <c r="U515" s="8">
        <v>130</v>
      </c>
      <c r="V515" s="8">
        <v>111</v>
      </c>
      <c r="W515" s="172">
        <f t="shared" si="170"/>
        <v>1120</v>
      </c>
      <c r="X515" s="10">
        <v>427</v>
      </c>
      <c r="AH515" s="178" t="s">
        <v>477</v>
      </c>
      <c r="AI515" s="172">
        <v>385</v>
      </c>
    </row>
    <row r="516" spans="3:35" x14ac:dyDescent="0.15">
      <c r="C516" s="217" t="str">
        <f t="shared" ref="C516:C531" si="176">F$77</f>
        <v>-</v>
      </c>
      <c r="D516" s="218">
        <f>G$66</f>
        <v>13</v>
      </c>
      <c r="E516" s="46">
        <f t="shared" si="168"/>
        <v>14</v>
      </c>
      <c r="F516" s="10" t="str">
        <f t="shared" si="161"/>
        <v>ooi</v>
      </c>
      <c r="G516" s="42">
        <f t="shared" si="162"/>
        <v>0</v>
      </c>
      <c r="H516" s="43">
        <f>IF(AND($E$4=G516,$H$4=F516,$P$57&lt;=SUM(C516:E516),SUM(C516:E516)&lt;=$P$58),1+MAX(H$84:H515),0)</f>
        <v>0</v>
      </c>
      <c r="I516" s="43">
        <f t="shared" si="163"/>
        <v>0</v>
      </c>
      <c r="J516" s="219" t="str">
        <f t="shared" ref="J516:J531" si="177">M$77</f>
        <v>-</v>
      </c>
      <c r="K516" s="218">
        <f>N$66</f>
        <v>13</v>
      </c>
      <c r="L516" s="46" t="str">
        <f t="shared" si="169"/>
        <v>-</v>
      </c>
      <c r="M516" s="10" t="str">
        <f t="shared" si="165"/>
        <v>oio</v>
      </c>
      <c r="N516" s="42">
        <f t="shared" si="166"/>
        <v>0</v>
      </c>
      <c r="O516" s="43">
        <f>IF(AND($E$4=N516,$H$4=M516,$P$57&lt;=SUM(J516:L516),SUM(J516:L516)&lt;=$P$58),1+MAX(O$84:O515),0)</f>
        <v>0</v>
      </c>
      <c r="P516" s="43">
        <f t="shared" si="167"/>
        <v>0</v>
      </c>
      <c r="R516" s="10">
        <v>428</v>
      </c>
      <c r="S516" s="178" t="s">
        <v>526</v>
      </c>
      <c r="T516" s="8">
        <v>130</v>
      </c>
      <c r="U516" s="8">
        <v>156</v>
      </c>
      <c r="V516" s="8">
        <v>200</v>
      </c>
      <c r="W516" s="172">
        <f t="shared" si="170"/>
        <v>1858</v>
      </c>
      <c r="X516" s="10">
        <v>428</v>
      </c>
      <c r="AH516" s="178" t="s">
        <v>478</v>
      </c>
      <c r="AI516" s="172">
        <v>386</v>
      </c>
    </row>
    <row r="517" spans="3:35" x14ac:dyDescent="0.15">
      <c r="C517" s="217" t="str">
        <f t="shared" si="176"/>
        <v>-</v>
      </c>
      <c r="D517" s="218">
        <f>G$67</f>
        <v>14</v>
      </c>
      <c r="E517" s="46">
        <f t="shared" si="168"/>
        <v>14</v>
      </c>
      <c r="F517" s="10" t="str">
        <f t="shared" si="161"/>
        <v>oii</v>
      </c>
      <c r="G517" s="42">
        <f t="shared" si="162"/>
        <v>0</v>
      </c>
      <c r="H517" s="43">
        <f>IF(AND($E$4=G517,$H$4=F517,$P$57&lt;=SUM(C517:E517),SUM(C517:E517)&lt;=$P$58),1+MAX(H$84:H516),0)</f>
        <v>0</v>
      </c>
      <c r="I517" s="43">
        <f t="shared" si="163"/>
        <v>0</v>
      </c>
      <c r="J517" s="219" t="str">
        <f t="shared" si="177"/>
        <v>-</v>
      </c>
      <c r="K517" s="218" t="str">
        <f>N$67</f>
        <v>-</v>
      </c>
      <c r="L517" s="46" t="str">
        <f t="shared" si="169"/>
        <v>-</v>
      </c>
      <c r="M517" s="10" t="str">
        <f t="shared" si="165"/>
        <v>ooo</v>
      </c>
      <c r="N517" s="42">
        <f t="shared" si="166"/>
        <v>0</v>
      </c>
      <c r="O517" s="43">
        <f>IF(AND($E$4=N517,$H$4=M517,$P$57&lt;=SUM(J517:L517),SUM(J517:L517)&lt;=$P$58),1+MAX(O$84:O516),0)</f>
        <v>0</v>
      </c>
      <c r="P517" s="43">
        <f t="shared" si="167"/>
        <v>0</v>
      </c>
      <c r="R517" s="10">
        <v>429</v>
      </c>
      <c r="S517" s="178" t="s">
        <v>300</v>
      </c>
      <c r="T517" s="8">
        <v>120</v>
      </c>
      <c r="U517" s="8">
        <v>211</v>
      </c>
      <c r="V517" s="8">
        <v>211</v>
      </c>
      <c r="W517" s="172">
        <f t="shared" si="170"/>
        <v>2430</v>
      </c>
      <c r="X517" s="10">
        <v>429</v>
      </c>
      <c r="AH517" s="178" t="s">
        <v>479</v>
      </c>
      <c r="AI517" s="172">
        <v>386.01</v>
      </c>
    </row>
    <row r="518" spans="3:35" x14ac:dyDescent="0.15">
      <c r="C518" s="217" t="str">
        <f t="shared" si="176"/>
        <v>-</v>
      </c>
      <c r="D518" s="218" t="str">
        <f>G$68</f>
        <v>-</v>
      </c>
      <c r="E518" s="46">
        <f t="shared" si="168"/>
        <v>14</v>
      </c>
      <c r="F518" s="10" t="str">
        <f t="shared" si="161"/>
        <v>ooi</v>
      </c>
      <c r="G518" s="42">
        <f t="shared" si="162"/>
        <v>0</v>
      </c>
      <c r="H518" s="43">
        <f>IF(AND($E$4=G518,$H$4=F518,$P$57&lt;=SUM(C518:E518),SUM(C518:E518)&lt;=$P$58),1+MAX(H$84:H517),0)</f>
        <v>0</v>
      </c>
      <c r="I518" s="43">
        <f t="shared" si="163"/>
        <v>0</v>
      </c>
      <c r="J518" s="219" t="str">
        <f t="shared" si="177"/>
        <v>-</v>
      </c>
      <c r="K518" s="218" t="str">
        <f>N$68</f>
        <v>-</v>
      </c>
      <c r="L518" s="46" t="str">
        <f t="shared" si="169"/>
        <v>-</v>
      </c>
      <c r="M518" s="10" t="str">
        <f t="shared" si="165"/>
        <v>ooo</v>
      </c>
      <c r="N518" s="42">
        <f t="shared" si="166"/>
        <v>0</v>
      </c>
      <c r="O518" s="43">
        <f>IF(AND($E$4=N518,$H$4=M518,$P$57&lt;=SUM(J518:L518),SUM(J518:L518)&lt;=$P$58),1+MAX(O$84:O517),0)</f>
        <v>0</v>
      </c>
      <c r="P518" s="43">
        <f t="shared" si="167"/>
        <v>0</v>
      </c>
      <c r="R518" s="10">
        <v>430</v>
      </c>
      <c r="S518" s="178" t="s">
        <v>298</v>
      </c>
      <c r="T518" s="8">
        <v>200</v>
      </c>
      <c r="U518" s="8">
        <v>243</v>
      </c>
      <c r="V518" s="8">
        <v>103</v>
      </c>
      <c r="W518" s="172">
        <f t="shared" si="170"/>
        <v>2529</v>
      </c>
      <c r="X518" s="10">
        <v>430</v>
      </c>
      <c r="AH518" s="178" t="s">
        <v>480</v>
      </c>
      <c r="AI518" s="172">
        <v>386.02</v>
      </c>
    </row>
    <row r="519" spans="3:35" x14ac:dyDescent="0.15">
      <c r="C519" s="217" t="str">
        <f t="shared" si="176"/>
        <v>-</v>
      </c>
      <c r="D519" s="218" t="str">
        <f>G$69</f>
        <v>-</v>
      </c>
      <c r="E519" s="46">
        <f t="shared" si="168"/>
        <v>14</v>
      </c>
      <c r="F519" s="10" t="str">
        <f t="shared" si="161"/>
        <v>ooi</v>
      </c>
      <c r="G519" s="42">
        <f t="shared" si="162"/>
        <v>0</v>
      </c>
      <c r="H519" s="43">
        <f>IF(AND($E$4=G519,$H$4=F519,$P$57&lt;=SUM(C519:E519),SUM(C519:E519)&lt;=$P$58),1+MAX(H$84:H518),0)</f>
        <v>0</v>
      </c>
      <c r="I519" s="43">
        <f t="shared" si="163"/>
        <v>0</v>
      </c>
      <c r="J519" s="219" t="str">
        <f t="shared" si="177"/>
        <v>-</v>
      </c>
      <c r="K519" s="218" t="str">
        <f>N$69</f>
        <v>-</v>
      </c>
      <c r="L519" s="46" t="str">
        <f t="shared" si="169"/>
        <v>-</v>
      </c>
      <c r="M519" s="10" t="str">
        <f t="shared" si="165"/>
        <v>ooo</v>
      </c>
      <c r="N519" s="42">
        <f t="shared" si="166"/>
        <v>0</v>
      </c>
      <c r="O519" s="43">
        <f>IF(AND($E$4=N519,$H$4=M519,$P$57&lt;=SUM(J519:L519),SUM(J519:L519)&lt;=$P$58),1+MAX(O$84:O518),0)</f>
        <v>0</v>
      </c>
      <c r="P519" s="43">
        <f t="shared" si="167"/>
        <v>0</v>
      </c>
      <c r="R519" s="10">
        <v>431</v>
      </c>
      <c r="S519" s="178" t="s">
        <v>527</v>
      </c>
      <c r="T519" s="8">
        <v>98</v>
      </c>
      <c r="U519" s="8">
        <v>109</v>
      </c>
      <c r="V519" s="8">
        <v>85</v>
      </c>
      <c r="W519" s="172">
        <f t="shared" si="170"/>
        <v>811</v>
      </c>
      <c r="X519" s="10">
        <v>431</v>
      </c>
      <c r="AH519" s="178" t="s">
        <v>481</v>
      </c>
      <c r="AI519" s="172">
        <v>386.03</v>
      </c>
    </row>
    <row r="520" spans="3:35" x14ac:dyDescent="0.15">
      <c r="C520" s="217" t="str">
        <f t="shared" si="176"/>
        <v>-</v>
      </c>
      <c r="D520" s="218" t="str">
        <f>G$70</f>
        <v>-</v>
      </c>
      <c r="E520" s="46">
        <f t="shared" si="168"/>
        <v>14</v>
      </c>
      <c r="F520" s="10" t="str">
        <f t="shared" si="161"/>
        <v>ooi</v>
      </c>
      <c r="G520" s="42">
        <f t="shared" si="162"/>
        <v>0</v>
      </c>
      <c r="H520" s="43">
        <f>IF(AND($E$4=G520,$H$4=F520,$P$57&lt;=SUM(C520:E520),SUM(C520:E520)&lt;=$P$58),1+MAX(H$84:H519),0)</f>
        <v>0</v>
      </c>
      <c r="I520" s="43">
        <f t="shared" si="163"/>
        <v>0</v>
      </c>
      <c r="J520" s="219" t="str">
        <f t="shared" si="177"/>
        <v>-</v>
      </c>
      <c r="K520" s="218" t="str">
        <f>N$70</f>
        <v>-</v>
      </c>
      <c r="L520" s="46" t="str">
        <f t="shared" si="169"/>
        <v>-</v>
      </c>
      <c r="M520" s="10" t="str">
        <f t="shared" si="165"/>
        <v>ooo</v>
      </c>
      <c r="N520" s="42">
        <f t="shared" si="166"/>
        <v>0</v>
      </c>
      <c r="O520" s="43">
        <f>IF(AND($E$4=N520,$H$4=M520,$P$57&lt;=SUM(J520:L520),SUM(J520:L520)&lt;=$P$58),1+MAX(O$84:O519),0)</f>
        <v>0</v>
      </c>
      <c r="P520" s="43">
        <f t="shared" si="167"/>
        <v>0</v>
      </c>
      <c r="R520" s="10">
        <v>432</v>
      </c>
      <c r="S520" s="178" t="s">
        <v>528</v>
      </c>
      <c r="T520" s="8">
        <v>142</v>
      </c>
      <c r="U520" s="8">
        <v>172</v>
      </c>
      <c r="V520" s="8">
        <v>136</v>
      </c>
      <c r="W520" s="172">
        <f t="shared" si="170"/>
        <v>1772</v>
      </c>
      <c r="X520" s="10">
        <v>432</v>
      </c>
      <c r="AH520" s="177" t="s">
        <v>482</v>
      </c>
      <c r="AI520" s="67">
        <v>387</v>
      </c>
    </row>
    <row r="521" spans="3:35" x14ac:dyDescent="0.15">
      <c r="C521" s="217" t="str">
        <f t="shared" si="176"/>
        <v>-</v>
      </c>
      <c r="D521" s="218" t="str">
        <f>G$71</f>
        <v>-</v>
      </c>
      <c r="E521" s="46">
        <f t="shared" si="168"/>
        <v>14</v>
      </c>
      <c r="F521" s="10" t="str">
        <f t="shared" si="161"/>
        <v>ooi</v>
      </c>
      <c r="G521" s="42">
        <f t="shared" si="162"/>
        <v>0</v>
      </c>
      <c r="H521" s="43">
        <f>IF(AND($E$4=G521,$H$4=F521,$P$57&lt;=SUM(C521:E521),SUM(C521:E521)&lt;=$P$58),1+MAX(H$84:H520),0)</f>
        <v>0</v>
      </c>
      <c r="I521" s="43">
        <f t="shared" si="163"/>
        <v>0</v>
      </c>
      <c r="J521" s="219" t="str">
        <f t="shared" si="177"/>
        <v>-</v>
      </c>
      <c r="K521" s="218" t="str">
        <f>N$71</f>
        <v>-</v>
      </c>
      <c r="L521" s="46" t="str">
        <f t="shared" si="169"/>
        <v>-</v>
      </c>
      <c r="M521" s="10" t="str">
        <f t="shared" si="165"/>
        <v>ooo</v>
      </c>
      <c r="N521" s="42">
        <f t="shared" si="166"/>
        <v>0</v>
      </c>
      <c r="O521" s="43">
        <f>IF(AND($E$4=N521,$H$4=M521,$P$57&lt;=SUM(J521:L521),SUM(J521:L521)&lt;=$P$58),1+MAX(O$84:O520),0)</f>
        <v>0</v>
      </c>
      <c r="P521" s="43">
        <f t="shared" si="167"/>
        <v>0</v>
      </c>
      <c r="R521" s="10">
        <v>433</v>
      </c>
      <c r="S521" s="178" t="s">
        <v>529</v>
      </c>
      <c r="T521" s="8">
        <v>90</v>
      </c>
      <c r="U521" s="8">
        <v>114</v>
      </c>
      <c r="V521" s="8">
        <v>94</v>
      </c>
      <c r="W521" s="172">
        <f t="shared" si="170"/>
        <v>849</v>
      </c>
      <c r="X521" s="10">
        <v>433</v>
      </c>
      <c r="AH521" s="178" t="s">
        <v>483</v>
      </c>
      <c r="AI521" s="172">
        <v>388</v>
      </c>
    </row>
    <row r="522" spans="3:35" x14ac:dyDescent="0.15">
      <c r="C522" s="217" t="str">
        <f t="shared" si="176"/>
        <v>-</v>
      </c>
      <c r="D522" s="218" t="str">
        <f>G$72</f>
        <v>-</v>
      </c>
      <c r="E522" s="46">
        <f t="shared" si="168"/>
        <v>14</v>
      </c>
      <c r="F522" s="10" t="str">
        <f t="shared" si="161"/>
        <v>ooi</v>
      </c>
      <c r="G522" s="42">
        <f t="shared" si="162"/>
        <v>0</v>
      </c>
      <c r="H522" s="43">
        <f>IF(AND($E$4=G522,$H$4=F522,$P$57&lt;=SUM(C522:E522),SUM(C522:E522)&lt;=$P$58),1+MAX(H$84:H521),0)</f>
        <v>0</v>
      </c>
      <c r="I522" s="43">
        <f t="shared" si="163"/>
        <v>0</v>
      </c>
      <c r="J522" s="219" t="str">
        <f t="shared" si="177"/>
        <v>-</v>
      </c>
      <c r="K522" s="218" t="str">
        <f>N$72</f>
        <v>-</v>
      </c>
      <c r="L522" s="46" t="str">
        <f t="shared" si="169"/>
        <v>-</v>
      </c>
      <c r="M522" s="10" t="str">
        <f t="shared" si="165"/>
        <v>ooo</v>
      </c>
      <c r="N522" s="42">
        <f t="shared" si="166"/>
        <v>0</v>
      </c>
      <c r="O522" s="43">
        <f>IF(AND($E$4=N522,$H$4=M522,$P$57&lt;=SUM(J522:L522),SUM(J522:L522)&lt;=$P$58),1+MAX(O$84:O521),0)</f>
        <v>0</v>
      </c>
      <c r="P522" s="43">
        <f t="shared" si="167"/>
        <v>0</v>
      </c>
      <c r="R522" s="10">
        <v>434</v>
      </c>
      <c r="S522" s="178" t="s">
        <v>530</v>
      </c>
      <c r="T522" s="8">
        <v>126</v>
      </c>
      <c r="U522" s="8">
        <v>121</v>
      </c>
      <c r="V522" s="8">
        <v>93</v>
      </c>
      <c r="W522" s="172">
        <f t="shared" si="170"/>
        <v>1033</v>
      </c>
      <c r="X522" s="10">
        <v>434</v>
      </c>
      <c r="AH522" s="178" t="s">
        <v>484</v>
      </c>
      <c r="AI522" s="172">
        <v>389</v>
      </c>
    </row>
    <row r="523" spans="3:35" x14ac:dyDescent="0.15">
      <c r="C523" s="217" t="str">
        <f t="shared" si="176"/>
        <v>-</v>
      </c>
      <c r="D523" s="218" t="str">
        <f>G$73</f>
        <v>-</v>
      </c>
      <c r="E523" s="46">
        <f t="shared" si="168"/>
        <v>14</v>
      </c>
      <c r="F523" s="10" t="str">
        <f t="shared" si="161"/>
        <v>ooi</v>
      </c>
      <c r="G523" s="42">
        <f t="shared" si="162"/>
        <v>0</v>
      </c>
      <c r="H523" s="43">
        <f>IF(AND($E$4=G523,$H$4=F523,$P$57&lt;=SUM(C523:E523),SUM(C523:E523)&lt;=$P$58),1+MAX(H$84:H522),0)</f>
        <v>0</v>
      </c>
      <c r="I523" s="43">
        <f t="shared" si="163"/>
        <v>0</v>
      </c>
      <c r="J523" s="219" t="str">
        <f t="shared" si="177"/>
        <v>-</v>
      </c>
      <c r="K523" s="218" t="str">
        <f>N$73</f>
        <v>-</v>
      </c>
      <c r="L523" s="46" t="str">
        <f t="shared" si="169"/>
        <v>-</v>
      </c>
      <c r="M523" s="10" t="str">
        <f t="shared" si="165"/>
        <v>ooo</v>
      </c>
      <c r="N523" s="42">
        <f t="shared" si="166"/>
        <v>0</v>
      </c>
      <c r="O523" s="43">
        <f>IF(AND($E$4=N523,$H$4=M523,$P$57&lt;=SUM(J523:L523),SUM(J523:L523)&lt;=$P$58),1+MAX(O$84:O522),0)</f>
        <v>0</v>
      </c>
      <c r="P523" s="43">
        <f t="shared" si="167"/>
        <v>0</v>
      </c>
      <c r="R523" s="10">
        <v>435</v>
      </c>
      <c r="S523" s="178" t="s">
        <v>531</v>
      </c>
      <c r="T523" s="8">
        <v>206</v>
      </c>
      <c r="U523" s="8">
        <v>184</v>
      </c>
      <c r="V523" s="8">
        <v>135</v>
      </c>
      <c r="W523" s="172">
        <f t="shared" si="170"/>
        <v>2230</v>
      </c>
      <c r="X523" s="10">
        <v>435</v>
      </c>
      <c r="AH523" s="178" t="s">
        <v>485</v>
      </c>
      <c r="AI523" s="172">
        <v>390</v>
      </c>
    </row>
    <row r="524" spans="3:35" x14ac:dyDescent="0.15">
      <c r="C524" s="217" t="str">
        <f t="shared" si="176"/>
        <v>-</v>
      </c>
      <c r="D524" s="218" t="str">
        <f>G$74</f>
        <v>-</v>
      </c>
      <c r="E524" s="46">
        <f t="shared" si="168"/>
        <v>14</v>
      </c>
      <c r="F524" s="10" t="str">
        <f t="shared" si="161"/>
        <v>ooi</v>
      </c>
      <c r="G524" s="42">
        <f t="shared" si="162"/>
        <v>0</v>
      </c>
      <c r="H524" s="43">
        <f>IF(AND($E$4=G524,$H$4=F524,$P$57&lt;=SUM(C524:E524),SUM(C524:E524)&lt;=$P$58),1+MAX(H$84:H523),0)</f>
        <v>0</v>
      </c>
      <c r="I524" s="43">
        <f t="shared" si="163"/>
        <v>0</v>
      </c>
      <c r="J524" s="219" t="str">
        <f t="shared" si="177"/>
        <v>-</v>
      </c>
      <c r="K524" s="218" t="str">
        <f>N$74</f>
        <v>-</v>
      </c>
      <c r="L524" s="46" t="str">
        <f t="shared" si="169"/>
        <v>-</v>
      </c>
      <c r="M524" s="10" t="str">
        <f t="shared" si="165"/>
        <v>ooo</v>
      </c>
      <c r="N524" s="42">
        <f t="shared" si="166"/>
        <v>0</v>
      </c>
      <c r="O524" s="43">
        <f>IF(AND($E$4=N524,$H$4=M524,$P$57&lt;=SUM(J524:L524),SUM(J524:L524)&lt;=$P$58),1+MAX(O$84:O523),0)</f>
        <v>0</v>
      </c>
      <c r="P524" s="43">
        <f t="shared" si="167"/>
        <v>0</v>
      </c>
      <c r="R524" s="10">
        <v>436</v>
      </c>
      <c r="S524" s="178" t="s">
        <v>532</v>
      </c>
      <c r="T524" s="8">
        <v>114</v>
      </c>
      <c r="U524" s="8">
        <v>43</v>
      </c>
      <c r="V524" s="8">
        <v>154</v>
      </c>
      <c r="W524" s="172">
        <f t="shared" si="170"/>
        <v>527</v>
      </c>
      <c r="X524" s="10">
        <v>436</v>
      </c>
      <c r="AH524" s="178" t="s">
        <v>486</v>
      </c>
      <c r="AI524" s="172">
        <v>391</v>
      </c>
    </row>
    <row r="525" spans="3:35" x14ac:dyDescent="0.15">
      <c r="C525" s="217" t="str">
        <f t="shared" si="176"/>
        <v>-</v>
      </c>
      <c r="D525" s="218" t="str">
        <f>G$75</f>
        <v>-</v>
      </c>
      <c r="E525" s="46">
        <f t="shared" si="168"/>
        <v>14</v>
      </c>
      <c r="F525" s="10" t="str">
        <f t="shared" si="161"/>
        <v>ooi</v>
      </c>
      <c r="G525" s="42">
        <f t="shared" si="162"/>
        <v>0</v>
      </c>
      <c r="H525" s="43">
        <f>IF(AND($E$4=G525,$H$4=F525,$P$57&lt;=SUM(C525:E525),SUM(C525:E525)&lt;=$P$58),1+MAX(H$84:H524),0)</f>
        <v>0</v>
      </c>
      <c r="I525" s="43">
        <f t="shared" si="163"/>
        <v>0</v>
      </c>
      <c r="J525" s="219" t="str">
        <f t="shared" si="177"/>
        <v>-</v>
      </c>
      <c r="K525" s="218" t="str">
        <f>N$75</f>
        <v>-</v>
      </c>
      <c r="L525" s="46" t="str">
        <f t="shared" si="169"/>
        <v>-</v>
      </c>
      <c r="M525" s="10" t="str">
        <f t="shared" si="165"/>
        <v>ooo</v>
      </c>
      <c r="N525" s="42">
        <f t="shared" si="166"/>
        <v>0</v>
      </c>
      <c r="O525" s="43">
        <f>IF(AND($E$4=N525,$H$4=M525,$P$57&lt;=SUM(J525:L525),SUM(J525:L525)&lt;=$P$58),1+MAX(O$84:O524),0)</f>
        <v>0</v>
      </c>
      <c r="P525" s="43">
        <f t="shared" si="167"/>
        <v>0</v>
      </c>
      <c r="R525" s="10">
        <v>437</v>
      </c>
      <c r="S525" s="178" t="s">
        <v>533</v>
      </c>
      <c r="T525" s="8">
        <v>134</v>
      </c>
      <c r="U525" s="8">
        <v>161</v>
      </c>
      <c r="V525" s="8">
        <v>213</v>
      </c>
      <c r="W525" s="172">
        <f t="shared" si="170"/>
        <v>1997</v>
      </c>
      <c r="X525" s="10">
        <v>437</v>
      </c>
      <c r="AH525" s="178" t="s">
        <v>487</v>
      </c>
      <c r="AI525" s="172">
        <v>392</v>
      </c>
    </row>
    <row r="526" spans="3:35" x14ac:dyDescent="0.15">
      <c r="C526" s="217" t="str">
        <f t="shared" si="176"/>
        <v>-</v>
      </c>
      <c r="D526" s="218" t="str">
        <f>G$76</f>
        <v>-</v>
      </c>
      <c r="E526" s="46">
        <f t="shared" si="168"/>
        <v>14</v>
      </c>
      <c r="F526" s="10" t="str">
        <f t="shared" si="161"/>
        <v>ooi</v>
      </c>
      <c r="G526" s="42">
        <f t="shared" si="162"/>
        <v>0</v>
      </c>
      <c r="H526" s="43">
        <f>IF(AND($E$4=G526,$H$4=F526,$P$57&lt;=SUM(C526:E526),SUM(C526:E526)&lt;=$P$58),1+MAX(H$84:H525),0)</f>
        <v>0</v>
      </c>
      <c r="I526" s="43">
        <f t="shared" si="163"/>
        <v>0</v>
      </c>
      <c r="J526" s="219" t="str">
        <f t="shared" si="177"/>
        <v>-</v>
      </c>
      <c r="K526" s="218" t="str">
        <f>N$76</f>
        <v>-</v>
      </c>
      <c r="L526" s="46" t="str">
        <f t="shared" si="169"/>
        <v>-</v>
      </c>
      <c r="M526" s="10" t="str">
        <f t="shared" si="165"/>
        <v>ooo</v>
      </c>
      <c r="N526" s="42">
        <f t="shared" si="166"/>
        <v>0</v>
      </c>
      <c r="O526" s="43">
        <f>IF(AND($E$4=N526,$H$4=M526,$P$57&lt;=SUM(J526:L526),SUM(J526:L526)&lt;=$P$58),1+MAX(O$84:O525),0)</f>
        <v>0</v>
      </c>
      <c r="P526" s="43">
        <f t="shared" si="167"/>
        <v>0</v>
      </c>
      <c r="R526" s="10">
        <v>438</v>
      </c>
      <c r="S526" s="178" t="s">
        <v>285</v>
      </c>
      <c r="T526" s="8">
        <v>100</v>
      </c>
      <c r="U526" s="8">
        <v>124</v>
      </c>
      <c r="V526" s="8">
        <v>155</v>
      </c>
      <c r="W526" s="172">
        <f t="shared" si="170"/>
        <v>1196</v>
      </c>
      <c r="X526" s="10">
        <v>438</v>
      </c>
      <c r="AH526" s="178" t="s">
        <v>488</v>
      </c>
      <c r="AI526" s="172">
        <v>393</v>
      </c>
    </row>
    <row r="527" spans="3:35" x14ac:dyDescent="0.15">
      <c r="C527" s="217" t="str">
        <f t="shared" si="176"/>
        <v>-</v>
      </c>
      <c r="D527" s="218" t="str">
        <f>G$77</f>
        <v>-</v>
      </c>
      <c r="E527" s="46">
        <f t="shared" si="168"/>
        <v>14</v>
      </c>
      <c r="F527" s="10" t="str">
        <f t="shared" si="161"/>
        <v>ooi</v>
      </c>
      <c r="G527" s="42">
        <f t="shared" si="162"/>
        <v>0</v>
      </c>
      <c r="H527" s="43">
        <f>IF(AND($E$4=G527,$H$4=F527,$P$57&lt;=SUM(C527:E527),SUM(C527:E527)&lt;=$P$58),1+MAX(H$84:H526),0)</f>
        <v>0</v>
      </c>
      <c r="I527" s="43">
        <f t="shared" si="163"/>
        <v>0</v>
      </c>
      <c r="J527" s="219" t="str">
        <f t="shared" si="177"/>
        <v>-</v>
      </c>
      <c r="K527" s="218" t="str">
        <f>N$77</f>
        <v>-</v>
      </c>
      <c r="L527" s="46" t="str">
        <f t="shared" si="169"/>
        <v>-</v>
      </c>
      <c r="M527" s="10" t="str">
        <f t="shared" si="165"/>
        <v>ooo</v>
      </c>
      <c r="N527" s="42">
        <f t="shared" si="166"/>
        <v>0</v>
      </c>
      <c r="O527" s="43">
        <f>IF(AND($E$4=N527,$H$4=M527,$P$57&lt;=SUM(J527:L527),SUM(J527:L527)&lt;=$P$58),1+MAX(O$84:O526),0)</f>
        <v>0</v>
      </c>
      <c r="P527" s="43">
        <f t="shared" si="167"/>
        <v>0</v>
      </c>
      <c r="R527" s="10">
        <v>439</v>
      </c>
      <c r="S527" s="178" t="s">
        <v>212</v>
      </c>
      <c r="T527" s="8">
        <v>40</v>
      </c>
      <c r="U527" s="8">
        <v>125</v>
      </c>
      <c r="V527" s="8">
        <v>164</v>
      </c>
      <c r="W527" s="172">
        <f t="shared" si="170"/>
        <v>855</v>
      </c>
      <c r="X527" s="10">
        <v>439</v>
      </c>
      <c r="AH527" s="178" t="s">
        <v>489</v>
      </c>
      <c r="AI527" s="172">
        <v>394</v>
      </c>
    </row>
    <row r="528" spans="3:35" x14ac:dyDescent="0.15">
      <c r="C528" s="217" t="str">
        <f t="shared" si="176"/>
        <v>-</v>
      </c>
      <c r="D528" s="218" t="str">
        <f>G$78</f>
        <v>-</v>
      </c>
      <c r="E528" s="46">
        <f t="shared" si="168"/>
        <v>14</v>
      </c>
      <c r="F528" s="10" t="str">
        <f t="shared" si="161"/>
        <v>ooi</v>
      </c>
      <c r="G528" s="42">
        <f t="shared" si="162"/>
        <v>0</v>
      </c>
      <c r="H528" s="43">
        <f>IF(AND($E$4=G528,$H$4=F528,$P$57&lt;=SUM(C528:E528),SUM(C528:E528)&lt;=$P$58),1+MAX(H$84:H527),0)</f>
        <v>0</v>
      </c>
      <c r="I528" s="43">
        <f t="shared" si="163"/>
        <v>0</v>
      </c>
      <c r="J528" s="219" t="str">
        <f t="shared" si="177"/>
        <v>-</v>
      </c>
      <c r="K528" s="218" t="str">
        <f>N$78</f>
        <v>-</v>
      </c>
      <c r="L528" s="46" t="str">
        <f t="shared" si="169"/>
        <v>-</v>
      </c>
      <c r="M528" s="10" t="str">
        <f t="shared" si="165"/>
        <v>ooo</v>
      </c>
      <c r="N528" s="42">
        <f t="shared" si="166"/>
        <v>0</v>
      </c>
      <c r="O528" s="43">
        <f>IF(AND($E$4=N528,$H$4=M528,$P$57&lt;=SUM(J528:L528),SUM(J528:L528)&lt;=$P$58),1+MAX(O$84:O527),0)</f>
        <v>0</v>
      </c>
      <c r="P528" s="43">
        <f t="shared" si="167"/>
        <v>0</v>
      </c>
      <c r="R528" s="10">
        <v>440</v>
      </c>
      <c r="S528" s="178" t="s">
        <v>196</v>
      </c>
      <c r="T528" s="8">
        <v>200</v>
      </c>
      <c r="U528" s="8">
        <v>25</v>
      </c>
      <c r="V528" s="8">
        <v>105</v>
      </c>
      <c r="W528" s="172">
        <f t="shared" si="170"/>
        <v>395</v>
      </c>
      <c r="X528" s="10">
        <v>440</v>
      </c>
      <c r="AH528" s="178" t="s">
        <v>490</v>
      </c>
      <c r="AI528" s="172">
        <v>395</v>
      </c>
    </row>
    <row r="529" spans="3:35" x14ac:dyDescent="0.15">
      <c r="C529" s="217" t="str">
        <f t="shared" si="176"/>
        <v>-</v>
      </c>
      <c r="D529" s="218" t="str">
        <f>G$79</f>
        <v>-</v>
      </c>
      <c r="E529" s="46">
        <f t="shared" si="168"/>
        <v>14</v>
      </c>
      <c r="F529" s="10" t="str">
        <f t="shared" si="161"/>
        <v>ooi</v>
      </c>
      <c r="G529" s="42">
        <f t="shared" si="162"/>
        <v>0</v>
      </c>
      <c r="H529" s="43">
        <f>IF(AND($E$4=G529,$H$4=F529,$P$57&lt;=SUM(C529:E529),SUM(C529:E529)&lt;=$P$58),1+MAX(H$84:H528),0)</f>
        <v>0</v>
      </c>
      <c r="I529" s="43">
        <f t="shared" si="163"/>
        <v>0</v>
      </c>
      <c r="J529" s="219" t="str">
        <f t="shared" si="177"/>
        <v>-</v>
      </c>
      <c r="K529" s="218" t="str">
        <f>N$79</f>
        <v>-</v>
      </c>
      <c r="L529" s="46" t="str">
        <f t="shared" si="169"/>
        <v>-</v>
      </c>
      <c r="M529" s="10" t="str">
        <f t="shared" si="165"/>
        <v>ooo</v>
      </c>
      <c r="N529" s="42">
        <f t="shared" si="166"/>
        <v>0</v>
      </c>
      <c r="O529" s="43">
        <f>IF(AND($E$4=N529,$H$4=M529,$P$57&lt;=SUM(J529:L529),SUM(J529:L529)&lt;=$P$58),1+MAX(O$84:O528),0)</f>
        <v>0</v>
      </c>
      <c r="P529" s="43">
        <f t="shared" si="167"/>
        <v>0</v>
      </c>
      <c r="R529" s="10">
        <v>441</v>
      </c>
      <c r="S529" s="178" t="s">
        <v>534</v>
      </c>
      <c r="T529" s="8">
        <v>152</v>
      </c>
      <c r="U529" s="8">
        <v>183</v>
      </c>
      <c r="V529" s="8">
        <v>92</v>
      </c>
      <c r="W529" s="172">
        <f t="shared" si="170"/>
        <v>1629</v>
      </c>
      <c r="X529" s="10">
        <v>441</v>
      </c>
      <c r="AH529" s="178" t="s">
        <v>491</v>
      </c>
      <c r="AI529" s="172">
        <v>396</v>
      </c>
    </row>
    <row r="530" spans="3:35" x14ac:dyDescent="0.15">
      <c r="C530" s="217" t="str">
        <f t="shared" si="176"/>
        <v>-</v>
      </c>
      <c r="D530" s="218" t="str">
        <f>G$80</f>
        <v>-</v>
      </c>
      <c r="E530" s="46">
        <f t="shared" si="168"/>
        <v>14</v>
      </c>
      <c r="F530" s="10" t="str">
        <f t="shared" si="161"/>
        <v>ooi</v>
      </c>
      <c r="G530" s="42">
        <f t="shared" si="162"/>
        <v>0</v>
      </c>
      <c r="H530" s="43">
        <f>IF(AND($E$4=G530,$H$4=F530,$P$57&lt;=SUM(C530:E530),SUM(C530:E530)&lt;=$P$58),1+MAX(H$84:H529),0)</f>
        <v>0</v>
      </c>
      <c r="I530" s="43">
        <f t="shared" si="163"/>
        <v>0</v>
      </c>
      <c r="J530" s="219" t="str">
        <f t="shared" si="177"/>
        <v>-</v>
      </c>
      <c r="K530" s="218" t="str">
        <f>N$80</f>
        <v>-</v>
      </c>
      <c r="L530" s="46" t="str">
        <f t="shared" si="169"/>
        <v>-</v>
      </c>
      <c r="M530" s="10" t="str">
        <f t="shared" si="165"/>
        <v>ooo</v>
      </c>
      <c r="N530" s="42">
        <f t="shared" si="166"/>
        <v>0</v>
      </c>
      <c r="O530" s="43">
        <f>IF(AND($E$4=N530,$H$4=M530,$P$57&lt;=SUM(J530:L530),SUM(J530:L530)&lt;=$P$58),1+MAX(O$84:O529),0)</f>
        <v>0</v>
      </c>
      <c r="P530" s="43">
        <f t="shared" si="167"/>
        <v>0</v>
      </c>
      <c r="R530" s="10">
        <v>442</v>
      </c>
      <c r="S530" s="178" t="s">
        <v>535</v>
      </c>
      <c r="T530" s="8">
        <v>100</v>
      </c>
      <c r="U530" s="8">
        <v>169</v>
      </c>
      <c r="V530" s="8">
        <v>199</v>
      </c>
      <c r="W530" s="172">
        <f t="shared" si="170"/>
        <v>1777</v>
      </c>
      <c r="X530" s="10">
        <v>442</v>
      </c>
      <c r="AH530" s="178" t="s">
        <v>492</v>
      </c>
      <c r="AI530" s="172">
        <v>397</v>
      </c>
    </row>
    <row r="531" spans="3:35" x14ac:dyDescent="0.15">
      <c r="C531" s="217" t="str">
        <f t="shared" si="176"/>
        <v>-</v>
      </c>
      <c r="D531" s="218" t="str">
        <f>G$81</f>
        <v>-</v>
      </c>
      <c r="E531" s="46">
        <f t="shared" si="168"/>
        <v>14</v>
      </c>
      <c r="F531" s="10" t="str">
        <f t="shared" si="161"/>
        <v>ooi</v>
      </c>
      <c r="G531" s="42">
        <f t="shared" si="162"/>
        <v>0</v>
      </c>
      <c r="H531" s="43">
        <f>IF(AND($E$4=G531,$H$4=F531,$P$57&lt;=SUM(C531:E531),SUM(C531:E531)&lt;=$P$58),1+MAX(H$84:H530),0)</f>
        <v>0</v>
      </c>
      <c r="I531" s="43">
        <f t="shared" si="163"/>
        <v>0</v>
      </c>
      <c r="J531" s="219" t="str">
        <f t="shared" si="177"/>
        <v>-</v>
      </c>
      <c r="K531" s="218" t="str">
        <f>N$81</f>
        <v>-</v>
      </c>
      <c r="L531" s="46" t="str">
        <f t="shared" si="169"/>
        <v>-</v>
      </c>
      <c r="M531" s="10" t="str">
        <f t="shared" si="165"/>
        <v>ooo</v>
      </c>
      <c r="N531" s="42">
        <f t="shared" si="166"/>
        <v>0</v>
      </c>
      <c r="O531" s="43">
        <f>IF(AND($E$4=N531,$H$4=M531,$P$57&lt;=SUM(J531:L531),SUM(J531:L531)&lt;=$P$58),1+MAX(O$84:O530),0)</f>
        <v>0</v>
      </c>
      <c r="P531" s="43">
        <f t="shared" si="167"/>
        <v>0</v>
      </c>
      <c r="R531" s="10">
        <v>443</v>
      </c>
      <c r="S531" s="178" t="s">
        <v>536</v>
      </c>
      <c r="T531" s="8">
        <v>116</v>
      </c>
      <c r="U531" s="8">
        <v>124</v>
      </c>
      <c r="V531" s="8">
        <v>84</v>
      </c>
      <c r="W531" s="172">
        <f t="shared" si="170"/>
        <v>974</v>
      </c>
      <c r="X531" s="10">
        <v>443</v>
      </c>
      <c r="AH531" s="178" t="s">
        <v>493</v>
      </c>
      <c r="AI531" s="172">
        <v>398</v>
      </c>
    </row>
    <row r="532" spans="3:35" x14ac:dyDescent="0.15">
      <c r="C532" s="217" t="str">
        <f t="shared" ref="C532:C547" si="178">F$78</f>
        <v>-</v>
      </c>
      <c r="D532" s="218">
        <f>G$66</f>
        <v>13</v>
      </c>
      <c r="E532" s="46">
        <f t="shared" si="168"/>
        <v>14</v>
      </c>
      <c r="F532" s="10" t="str">
        <f t="shared" ref="F532:F595" si="179">IF(MAX(C532:E532)=C532,"i","o")&amp;IF(MAX(C532:E532)=D532,"i","o")&amp;IF(MAX(C532:E532)=E532,"i","o")</f>
        <v>ooi</v>
      </c>
      <c r="G532" s="42">
        <f t="shared" ref="G532:G595" si="180">IF(COUNTIF(C532:E532,"-")&gt;0,0,TRUNC((F$56+C532)*(G$56+D532)^0.5*(H$56+E532)^0.5*I$56^2/10))</f>
        <v>0</v>
      </c>
      <c r="H532" s="43">
        <f>IF(AND($E$4=G532,$H$4=F532,$P$57&lt;=SUM(C532:E532),SUM(C532:E532)&lt;=$P$58),1+MAX(H$84:H531),0)</f>
        <v>0</v>
      </c>
      <c r="I532" s="43">
        <f t="shared" ref="I532:I595" si="181">IF(H532=0,0,DEC2HEX(C532)&amp;DEC2HEX(D532)&amp;DEC2HEX(E532))</f>
        <v>0</v>
      </c>
      <c r="J532" s="219" t="str">
        <f t="shared" ref="J532:J547" si="182">M$78</f>
        <v>-</v>
      </c>
      <c r="K532" s="218">
        <f>N$66</f>
        <v>13</v>
      </c>
      <c r="L532" s="46" t="str">
        <f t="shared" si="169"/>
        <v>-</v>
      </c>
      <c r="M532" s="10" t="str">
        <f t="shared" ref="M532:M595" si="183">IF(MAX(J532:L532)=J532,"i","o")&amp;IF(MAX(J532:L532)=K532,"i","o")&amp;IF(MAX(J532:L532)=L532,"i","o")</f>
        <v>oio</v>
      </c>
      <c r="N532" s="42">
        <f t="shared" ref="N532:N595" si="184">IF(COUNTIF(J532:L532,"-")&gt;0,0,TRUNC((M$56+J532)*(N$56+K532)^0.5*(O$56+L532)^0.5*P$56^2/10))</f>
        <v>0</v>
      </c>
      <c r="O532" s="43">
        <f>IF(AND($E$4=N532,$H$4=M532,$P$57&lt;=SUM(J532:L532),SUM(J532:L532)&lt;=$P$58),1+MAX(O$84:O531),0)</f>
        <v>0</v>
      </c>
      <c r="P532" s="43">
        <f t="shared" ref="P532:P595" si="185">IF(O532=0,0,DEC2HEX(J532)&amp;DEC2HEX(K532)&amp;DEC2HEX(L532))</f>
        <v>0</v>
      </c>
      <c r="R532" s="10">
        <v>444</v>
      </c>
      <c r="S532" s="178" t="s">
        <v>537</v>
      </c>
      <c r="T532" s="8">
        <v>136</v>
      </c>
      <c r="U532" s="8">
        <v>172</v>
      </c>
      <c r="V532" s="8">
        <v>130</v>
      </c>
      <c r="W532" s="172">
        <f t="shared" si="170"/>
        <v>1703</v>
      </c>
      <c r="X532" s="10">
        <v>444</v>
      </c>
      <c r="AH532" s="178" t="s">
        <v>494</v>
      </c>
      <c r="AI532" s="172">
        <v>399</v>
      </c>
    </row>
    <row r="533" spans="3:35" x14ac:dyDescent="0.15">
      <c r="C533" s="217" t="str">
        <f t="shared" si="178"/>
        <v>-</v>
      </c>
      <c r="D533" s="218">
        <f>G$67</f>
        <v>14</v>
      </c>
      <c r="E533" s="46">
        <f t="shared" si="168"/>
        <v>14</v>
      </c>
      <c r="F533" s="10" t="str">
        <f t="shared" si="179"/>
        <v>oii</v>
      </c>
      <c r="G533" s="42">
        <f t="shared" si="180"/>
        <v>0</v>
      </c>
      <c r="H533" s="43">
        <f>IF(AND($E$4=G533,$H$4=F533,$P$57&lt;=SUM(C533:E533),SUM(C533:E533)&lt;=$P$58),1+MAX(H$84:H532),0)</f>
        <v>0</v>
      </c>
      <c r="I533" s="43">
        <f t="shared" si="181"/>
        <v>0</v>
      </c>
      <c r="J533" s="219" t="str">
        <f t="shared" si="182"/>
        <v>-</v>
      </c>
      <c r="K533" s="218" t="str">
        <f>N$67</f>
        <v>-</v>
      </c>
      <c r="L533" s="46" t="str">
        <f t="shared" si="169"/>
        <v>-</v>
      </c>
      <c r="M533" s="10" t="str">
        <f t="shared" si="183"/>
        <v>ooo</v>
      </c>
      <c r="N533" s="42">
        <f t="shared" si="184"/>
        <v>0</v>
      </c>
      <c r="O533" s="43">
        <f>IF(AND($E$4=N533,$H$4=M533,$P$57&lt;=SUM(J533:L533),SUM(J533:L533)&lt;=$P$58),1+MAX(O$84:O532),0)</f>
        <v>0</v>
      </c>
      <c r="P533" s="43">
        <f t="shared" si="185"/>
        <v>0</v>
      </c>
      <c r="R533" s="10">
        <v>445</v>
      </c>
      <c r="S533" s="178" t="s">
        <v>538</v>
      </c>
      <c r="T533" s="8">
        <v>216</v>
      </c>
      <c r="U533" s="8">
        <v>261</v>
      </c>
      <c r="V533" s="8">
        <v>198</v>
      </c>
      <c r="W533" s="172">
        <f t="shared" si="170"/>
        <v>3769</v>
      </c>
      <c r="X533" s="10">
        <v>445</v>
      </c>
      <c r="AH533" s="178" t="s">
        <v>495</v>
      </c>
      <c r="AI533" s="172">
        <v>400</v>
      </c>
    </row>
    <row r="534" spans="3:35" x14ac:dyDescent="0.15">
      <c r="C534" s="217" t="str">
        <f t="shared" si="178"/>
        <v>-</v>
      </c>
      <c r="D534" s="218" t="str">
        <f>G$68</f>
        <v>-</v>
      </c>
      <c r="E534" s="46">
        <f t="shared" ref="E534:E595" si="186">E533</f>
        <v>14</v>
      </c>
      <c r="F534" s="10" t="str">
        <f t="shared" si="179"/>
        <v>ooi</v>
      </c>
      <c r="G534" s="42">
        <f t="shared" si="180"/>
        <v>0</v>
      </c>
      <c r="H534" s="43">
        <f>IF(AND($E$4=G534,$H$4=F534,$P$57&lt;=SUM(C534:E534),SUM(C534:E534)&lt;=$P$58),1+MAX(H$84:H533),0)</f>
        <v>0</v>
      </c>
      <c r="I534" s="43">
        <f t="shared" si="181"/>
        <v>0</v>
      </c>
      <c r="J534" s="219" t="str">
        <f t="shared" si="182"/>
        <v>-</v>
      </c>
      <c r="K534" s="218" t="str">
        <f>N$68</f>
        <v>-</v>
      </c>
      <c r="L534" s="46" t="str">
        <f t="shared" ref="L534:L595" si="187">L533</f>
        <v>-</v>
      </c>
      <c r="M534" s="10" t="str">
        <f t="shared" si="183"/>
        <v>ooo</v>
      </c>
      <c r="N534" s="42">
        <f t="shared" si="184"/>
        <v>0</v>
      </c>
      <c r="O534" s="43">
        <f>IF(AND($E$4=N534,$H$4=M534,$P$57&lt;=SUM(J534:L534),SUM(J534:L534)&lt;=$P$58),1+MAX(O$84:O533),0)</f>
        <v>0</v>
      </c>
      <c r="P534" s="43">
        <f t="shared" si="185"/>
        <v>0</v>
      </c>
      <c r="R534" s="10">
        <v>446</v>
      </c>
      <c r="S534" s="178" t="s">
        <v>247</v>
      </c>
      <c r="T534" s="8">
        <v>270</v>
      </c>
      <c r="U534" s="8">
        <v>137</v>
      </c>
      <c r="V534" s="8">
        <v>137</v>
      </c>
      <c r="W534" s="172">
        <f t="shared" si="170"/>
        <v>1947</v>
      </c>
      <c r="X534" s="10">
        <v>446</v>
      </c>
      <c r="AH534" s="178" t="s">
        <v>496</v>
      </c>
      <c r="AI534" s="172">
        <v>401</v>
      </c>
    </row>
    <row r="535" spans="3:35" x14ac:dyDescent="0.15">
      <c r="C535" s="217" t="str">
        <f t="shared" si="178"/>
        <v>-</v>
      </c>
      <c r="D535" s="218" t="str">
        <f>G$69</f>
        <v>-</v>
      </c>
      <c r="E535" s="46">
        <f t="shared" si="186"/>
        <v>14</v>
      </c>
      <c r="F535" s="10" t="str">
        <f t="shared" si="179"/>
        <v>ooi</v>
      </c>
      <c r="G535" s="42">
        <f t="shared" si="180"/>
        <v>0</v>
      </c>
      <c r="H535" s="43">
        <f>IF(AND($E$4=G535,$H$4=F535,$P$57&lt;=SUM(C535:E535),SUM(C535:E535)&lt;=$P$58),1+MAX(H$84:H534),0)</f>
        <v>0</v>
      </c>
      <c r="I535" s="43">
        <f t="shared" si="181"/>
        <v>0</v>
      </c>
      <c r="J535" s="219" t="str">
        <f t="shared" si="182"/>
        <v>-</v>
      </c>
      <c r="K535" s="218" t="str">
        <f>N$69</f>
        <v>-</v>
      </c>
      <c r="L535" s="46" t="str">
        <f t="shared" si="187"/>
        <v>-</v>
      </c>
      <c r="M535" s="10" t="str">
        <f t="shared" si="183"/>
        <v>ooo</v>
      </c>
      <c r="N535" s="42">
        <f t="shared" si="184"/>
        <v>0</v>
      </c>
      <c r="O535" s="43">
        <f>IF(AND($E$4=N535,$H$4=M535,$P$57&lt;=SUM(J535:L535),SUM(J535:L535)&lt;=$P$58),1+MAX(O$84:O534),0)</f>
        <v>0</v>
      </c>
      <c r="P535" s="43">
        <f t="shared" si="185"/>
        <v>0</v>
      </c>
      <c r="R535" s="10">
        <v>447</v>
      </c>
      <c r="S535" s="178" t="s">
        <v>539</v>
      </c>
      <c r="T535" s="8">
        <v>80</v>
      </c>
      <c r="U535" s="8">
        <v>127</v>
      </c>
      <c r="V535" s="8">
        <v>78</v>
      </c>
      <c r="W535" s="172">
        <f t="shared" ref="W535:W598" si="188">TRUNC((U535+15)*(V535+15)^0.5*(T535+15)^0.5*VLOOKUP($W$83,$Y$84:$Z$163,2,FALSE)^2/10)</f>
        <v>821</v>
      </c>
      <c r="X535" s="10">
        <v>447</v>
      </c>
      <c r="AH535" s="178" t="s">
        <v>497</v>
      </c>
      <c r="AI535" s="172">
        <v>402</v>
      </c>
    </row>
    <row r="536" spans="3:35" x14ac:dyDescent="0.15">
      <c r="C536" s="217" t="str">
        <f t="shared" si="178"/>
        <v>-</v>
      </c>
      <c r="D536" s="218" t="str">
        <f>G$70</f>
        <v>-</v>
      </c>
      <c r="E536" s="46">
        <f t="shared" si="186"/>
        <v>14</v>
      </c>
      <c r="F536" s="10" t="str">
        <f t="shared" si="179"/>
        <v>ooi</v>
      </c>
      <c r="G536" s="42">
        <f t="shared" si="180"/>
        <v>0</v>
      </c>
      <c r="H536" s="43">
        <f>IF(AND($E$4=G536,$H$4=F536,$P$57&lt;=SUM(C536:E536),SUM(C536:E536)&lt;=$P$58),1+MAX(H$84:H535),0)</f>
        <v>0</v>
      </c>
      <c r="I536" s="43">
        <f t="shared" si="181"/>
        <v>0</v>
      </c>
      <c r="J536" s="219" t="str">
        <f t="shared" si="182"/>
        <v>-</v>
      </c>
      <c r="K536" s="218" t="str">
        <f>N$70</f>
        <v>-</v>
      </c>
      <c r="L536" s="46" t="str">
        <f t="shared" si="187"/>
        <v>-</v>
      </c>
      <c r="M536" s="10" t="str">
        <f t="shared" si="183"/>
        <v>ooo</v>
      </c>
      <c r="N536" s="42">
        <f t="shared" si="184"/>
        <v>0</v>
      </c>
      <c r="O536" s="43">
        <f>IF(AND($E$4=N536,$H$4=M536,$P$57&lt;=SUM(J536:L536),SUM(J536:L536)&lt;=$P$58),1+MAX(O$84:O535),0)</f>
        <v>0</v>
      </c>
      <c r="P536" s="43">
        <f t="shared" si="185"/>
        <v>0</v>
      </c>
      <c r="R536" s="10">
        <v>448</v>
      </c>
      <c r="S536" s="178" t="s">
        <v>540</v>
      </c>
      <c r="T536" s="8">
        <v>140</v>
      </c>
      <c r="U536" s="8">
        <v>236</v>
      </c>
      <c r="V536" s="8">
        <v>144</v>
      </c>
      <c r="W536" s="172">
        <f t="shared" si="188"/>
        <v>2425</v>
      </c>
      <c r="X536" s="10">
        <v>448</v>
      </c>
      <c r="AH536" s="178" t="s">
        <v>498</v>
      </c>
      <c r="AI536" s="172">
        <v>403</v>
      </c>
    </row>
    <row r="537" spans="3:35" x14ac:dyDescent="0.15">
      <c r="C537" s="217" t="str">
        <f t="shared" si="178"/>
        <v>-</v>
      </c>
      <c r="D537" s="218" t="str">
        <f>G$71</f>
        <v>-</v>
      </c>
      <c r="E537" s="46">
        <f t="shared" si="186"/>
        <v>14</v>
      </c>
      <c r="F537" s="10" t="str">
        <f t="shared" si="179"/>
        <v>ooi</v>
      </c>
      <c r="G537" s="42">
        <f t="shared" si="180"/>
        <v>0</v>
      </c>
      <c r="H537" s="43">
        <f>IF(AND($E$4=G537,$H$4=F537,$P$57&lt;=SUM(C537:E537),SUM(C537:E537)&lt;=$P$58),1+MAX(H$84:H536),0)</f>
        <v>0</v>
      </c>
      <c r="I537" s="43">
        <f t="shared" si="181"/>
        <v>0</v>
      </c>
      <c r="J537" s="219" t="str">
        <f t="shared" si="182"/>
        <v>-</v>
      </c>
      <c r="K537" s="218" t="str">
        <f>N$71</f>
        <v>-</v>
      </c>
      <c r="L537" s="46" t="str">
        <f t="shared" si="187"/>
        <v>-</v>
      </c>
      <c r="M537" s="10" t="str">
        <f t="shared" si="183"/>
        <v>ooo</v>
      </c>
      <c r="N537" s="42">
        <f t="shared" si="184"/>
        <v>0</v>
      </c>
      <c r="O537" s="43">
        <f>IF(AND($E$4=N537,$H$4=M537,$P$57&lt;=SUM(J537:L537),SUM(J537:L537)&lt;=$P$58),1+MAX(O$84:O536),0)</f>
        <v>0</v>
      </c>
      <c r="P537" s="43">
        <f t="shared" si="185"/>
        <v>0</v>
      </c>
      <c r="R537" s="10">
        <v>449</v>
      </c>
      <c r="S537" s="178" t="s">
        <v>541</v>
      </c>
      <c r="T537" s="8">
        <v>136</v>
      </c>
      <c r="U537" s="8">
        <v>124</v>
      </c>
      <c r="V537" s="8">
        <v>134</v>
      </c>
      <c r="W537" s="172">
        <f t="shared" si="188"/>
        <v>1283</v>
      </c>
      <c r="X537" s="10">
        <v>449</v>
      </c>
      <c r="AH537" s="178" t="s">
        <v>499</v>
      </c>
      <c r="AI537" s="172">
        <v>404</v>
      </c>
    </row>
    <row r="538" spans="3:35" x14ac:dyDescent="0.15">
      <c r="C538" s="217" t="str">
        <f t="shared" si="178"/>
        <v>-</v>
      </c>
      <c r="D538" s="218" t="str">
        <f>G$72</f>
        <v>-</v>
      </c>
      <c r="E538" s="46">
        <f t="shared" si="186"/>
        <v>14</v>
      </c>
      <c r="F538" s="10" t="str">
        <f t="shared" si="179"/>
        <v>ooi</v>
      </c>
      <c r="G538" s="42">
        <f t="shared" si="180"/>
        <v>0</v>
      </c>
      <c r="H538" s="43">
        <f>IF(AND($E$4=G538,$H$4=F538,$P$57&lt;=SUM(C538:E538),SUM(C538:E538)&lt;=$P$58),1+MAX(H$84:H537),0)</f>
        <v>0</v>
      </c>
      <c r="I538" s="43">
        <f t="shared" si="181"/>
        <v>0</v>
      </c>
      <c r="J538" s="219" t="str">
        <f t="shared" si="182"/>
        <v>-</v>
      </c>
      <c r="K538" s="218" t="str">
        <f>N$72</f>
        <v>-</v>
      </c>
      <c r="L538" s="46" t="str">
        <f t="shared" si="187"/>
        <v>-</v>
      </c>
      <c r="M538" s="10" t="str">
        <f t="shared" si="183"/>
        <v>ooo</v>
      </c>
      <c r="N538" s="42">
        <f t="shared" si="184"/>
        <v>0</v>
      </c>
      <c r="O538" s="43">
        <f>IF(AND($E$4=N538,$H$4=M538,$P$57&lt;=SUM(J538:L538),SUM(J538:L538)&lt;=$P$58),1+MAX(O$84:O537),0)</f>
        <v>0</v>
      </c>
      <c r="P538" s="43">
        <f t="shared" si="185"/>
        <v>0</v>
      </c>
      <c r="R538" s="10">
        <v>450</v>
      </c>
      <c r="S538" s="178" t="s">
        <v>542</v>
      </c>
      <c r="T538" s="8">
        <v>216</v>
      </c>
      <c r="U538" s="8">
        <v>201</v>
      </c>
      <c r="V538" s="8">
        <v>212</v>
      </c>
      <c r="W538" s="172">
        <f t="shared" si="188"/>
        <v>3045</v>
      </c>
      <c r="X538" s="10">
        <v>450</v>
      </c>
      <c r="AH538" s="178" t="s">
        <v>500</v>
      </c>
      <c r="AI538" s="172">
        <v>405</v>
      </c>
    </row>
    <row r="539" spans="3:35" x14ac:dyDescent="0.15">
      <c r="C539" s="217" t="str">
        <f t="shared" si="178"/>
        <v>-</v>
      </c>
      <c r="D539" s="218" t="str">
        <f>G$73</f>
        <v>-</v>
      </c>
      <c r="E539" s="46">
        <f t="shared" si="186"/>
        <v>14</v>
      </c>
      <c r="F539" s="10" t="str">
        <f t="shared" si="179"/>
        <v>ooi</v>
      </c>
      <c r="G539" s="42">
        <f t="shared" si="180"/>
        <v>0</v>
      </c>
      <c r="H539" s="43">
        <f>IF(AND($E$4=G539,$H$4=F539,$P$57&lt;=SUM(C539:E539),SUM(C539:E539)&lt;=$P$58),1+MAX(H$84:H538),0)</f>
        <v>0</v>
      </c>
      <c r="I539" s="43">
        <f t="shared" si="181"/>
        <v>0</v>
      </c>
      <c r="J539" s="219" t="str">
        <f t="shared" si="182"/>
        <v>-</v>
      </c>
      <c r="K539" s="218" t="str">
        <f>N$73</f>
        <v>-</v>
      </c>
      <c r="L539" s="46" t="str">
        <f t="shared" si="187"/>
        <v>-</v>
      </c>
      <c r="M539" s="10" t="str">
        <f t="shared" si="183"/>
        <v>ooo</v>
      </c>
      <c r="N539" s="42">
        <f t="shared" si="184"/>
        <v>0</v>
      </c>
      <c r="O539" s="43">
        <f>IF(AND($E$4=N539,$H$4=M539,$P$57&lt;=SUM(J539:L539),SUM(J539:L539)&lt;=$P$58),1+MAX(O$84:O538),0)</f>
        <v>0</v>
      </c>
      <c r="P539" s="43">
        <f t="shared" si="185"/>
        <v>0</v>
      </c>
      <c r="R539" s="10">
        <v>451</v>
      </c>
      <c r="S539" s="178" t="s">
        <v>543</v>
      </c>
      <c r="T539" s="8">
        <v>80</v>
      </c>
      <c r="U539" s="8">
        <v>93</v>
      </c>
      <c r="V539" s="8">
        <v>168</v>
      </c>
      <c r="W539" s="172">
        <f t="shared" si="188"/>
        <v>876</v>
      </c>
      <c r="X539" s="10">
        <v>451</v>
      </c>
      <c r="AH539" s="178" t="s">
        <v>501</v>
      </c>
      <c r="AI539" s="172">
        <v>406</v>
      </c>
    </row>
    <row r="540" spans="3:35" x14ac:dyDescent="0.15">
      <c r="C540" s="217" t="str">
        <f t="shared" si="178"/>
        <v>-</v>
      </c>
      <c r="D540" s="218" t="str">
        <f>G$74</f>
        <v>-</v>
      </c>
      <c r="E540" s="46">
        <f t="shared" si="186"/>
        <v>14</v>
      </c>
      <c r="F540" s="10" t="str">
        <f t="shared" si="179"/>
        <v>ooi</v>
      </c>
      <c r="G540" s="42">
        <f t="shared" si="180"/>
        <v>0</v>
      </c>
      <c r="H540" s="43">
        <f>IF(AND($E$4=G540,$H$4=F540,$P$57&lt;=SUM(C540:E540),SUM(C540:E540)&lt;=$P$58),1+MAX(H$84:H539),0)</f>
        <v>0</v>
      </c>
      <c r="I540" s="43">
        <f t="shared" si="181"/>
        <v>0</v>
      </c>
      <c r="J540" s="219" t="str">
        <f t="shared" si="182"/>
        <v>-</v>
      </c>
      <c r="K540" s="218" t="str">
        <f>N$74</f>
        <v>-</v>
      </c>
      <c r="L540" s="46" t="str">
        <f t="shared" si="187"/>
        <v>-</v>
      </c>
      <c r="M540" s="10" t="str">
        <f t="shared" si="183"/>
        <v>ooo</v>
      </c>
      <c r="N540" s="42">
        <f t="shared" si="184"/>
        <v>0</v>
      </c>
      <c r="O540" s="43">
        <f>IF(AND($E$4=N540,$H$4=M540,$P$57&lt;=SUM(J540:L540),SUM(J540:L540)&lt;=$P$58),1+MAX(O$84:O539),0)</f>
        <v>0</v>
      </c>
      <c r="P540" s="43">
        <f t="shared" si="185"/>
        <v>0</v>
      </c>
      <c r="R540" s="10">
        <v>452</v>
      </c>
      <c r="S540" s="178" t="s">
        <v>544</v>
      </c>
      <c r="T540" s="8">
        <v>140</v>
      </c>
      <c r="U540" s="8">
        <v>180</v>
      </c>
      <c r="V540" s="8">
        <v>219</v>
      </c>
      <c r="W540" s="172">
        <f t="shared" si="188"/>
        <v>2286</v>
      </c>
      <c r="X540" s="10">
        <v>452</v>
      </c>
      <c r="AH540" s="178" t="s">
        <v>502</v>
      </c>
      <c r="AI540" s="172">
        <v>407</v>
      </c>
    </row>
    <row r="541" spans="3:35" x14ac:dyDescent="0.15">
      <c r="C541" s="217" t="str">
        <f t="shared" si="178"/>
        <v>-</v>
      </c>
      <c r="D541" s="218" t="str">
        <f>G$75</f>
        <v>-</v>
      </c>
      <c r="E541" s="46">
        <f t="shared" si="186"/>
        <v>14</v>
      </c>
      <c r="F541" s="10" t="str">
        <f t="shared" si="179"/>
        <v>ooi</v>
      </c>
      <c r="G541" s="42">
        <f t="shared" si="180"/>
        <v>0</v>
      </c>
      <c r="H541" s="43">
        <f>IF(AND($E$4=G541,$H$4=F541,$P$57&lt;=SUM(C541:E541),SUM(C541:E541)&lt;=$P$58),1+MAX(H$84:H540),0)</f>
        <v>0</v>
      </c>
      <c r="I541" s="43">
        <f t="shared" si="181"/>
        <v>0</v>
      </c>
      <c r="J541" s="219" t="str">
        <f t="shared" si="182"/>
        <v>-</v>
      </c>
      <c r="K541" s="218" t="str">
        <f>N$75</f>
        <v>-</v>
      </c>
      <c r="L541" s="46" t="str">
        <f t="shared" si="187"/>
        <v>-</v>
      </c>
      <c r="M541" s="10" t="str">
        <f t="shared" si="183"/>
        <v>ooo</v>
      </c>
      <c r="N541" s="42">
        <f t="shared" si="184"/>
        <v>0</v>
      </c>
      <c r="O541" s="43">
        <f>IF(AND($E$4=N541,$H$4=M541,$P$57&lt;=SUM(J541:L541),SUM(J541:L541)&lt;=$P$58),1+MAX(O$84:O540),0)</f>
        <v>0</v>
      </c>
      <c r="P541" s="43">
        <f t="shared" si="185"/>
        <v>0</v>
      </c>
      <c r="R541" s="10">
        <v>453</v>
      </c>
      <c r="S541" s="178" t="s">
        <v>545</v>
      </c>
      <c r="T541" s="8">
        <v>96</v>
      </c>
      <c r="U541" s="8">
        <v>116</v>
      </c>
      <c r="V541" s="8">
        <v>76</v>
      </c>
      <c r="W541" s="172">
        <f t="shared" si="188"/>
        <v>810</v>
      </c>
      <c r="X541" s="10">
        <v>453</v>
      </c>
      <c r="AH541" s="178" t="s">
        <v>503</v>
      </c>
      <c r="AI541" s="172">
        <v>408</v>
      </c>
    </row>
    <row r="542" spans="3:35" x14ac:dyDescent="0.15">
      <c r="C542" s="217" t="str">
        <f t="shared" si="178"/>
        <v>-</v>
      </c>
      <c r="D542" s="218" t="str">
        <f>G$76</f>
        <v>-</v>
      </c>
      <c r="E542" s="46">
        <f t="shared" si="186"/>
        <v>14</v>
      </c>
      <c r="F542" s="10" t="str">
        <f t="shared" si="179"/>
        <v>ooi</v>
      </c>
      <c r="G542" s="42">
        <f t="shared" si="180"/>
        <v>0</v>
      </c>
      <c r="H542" s="43">
        <f>IF(AND($E$4=G542,$H$4=F542,$P$57&lt;=SUM(C542:E542),SUM(C542:E542)&lt;=$P$58),1+MAX(H$84:H541),0)</f>
        <v>0</v>
      </c>
      <c r="I542" s="43">
        <f t="shared" si="181"/>
        <v>0</v>
      </c>
      <c r="J542" s="219" t="str">
        <f t="shared" si="182"/>
        <v>-</v>
      </c>
      <c r="K542" s="218" t="str">
        <f>N$76</f>
        <v>-</v>
      </c>
      <c r="L542" s="46" t="str">
        <f t="shared" si="187"/>
        <v>-</v>
      </c>
      <c r="M542" s="10" t="str">
        <f t="shared" si="183"/>
        <v>ooo</v>
      </c>
      <c r="N542" s="42">
        <f t="shared" si="184"/>
        <v>0</v>
      </c>
      <c r="O542" s="43">
        <f>IF(AND($E$4=N542,$H$4=M542,$P$57&lt;=SUM(J542:L542),SUM(J542:L542)&lt;=$P$58),1+MAX(O$84:O541),0)</f>
        <v>0</v>
      </c>
      <c r="P542" s="43">
        <f t="shared" si="185"/>
        <v>0</v>
      </c>
      <c r="R542" s="10">
        <v>454</v>
      </c>
      <c r="S542" s="178" t="s">
        <v>546</v>
      </c>
      <c r="T542" s="8">
        <v>166</v>
      </c>
      <c r="U542" s="8">
        <v>211</v>
      </c>
      <c r="V542" s="8">
        <v>133</v>
      </c>
      <c r="W542" s="172">
        <f t="shared" si="188"/>
        <v>2277</v>
      </c>
      <c r="X542" s="10">
        <v>454</v>
      </c>
      <c r="AH542" s="178" t="s">
        <v>504</v>
      </c>
      <c r="AI542" s="172">
        <v>409</v>
      </c>
    </row>
    <row r="543" spans="3:35" x14ac:dyDescent="0.15">
      <c r="C543" s="217" t="str">
        <f t="shared" si="178"/>
        <v>-</v>
      </c>
      <c r="D543" s="218" t="str">
        <f>G$77</f>
        <v>-</v>
      </c>
      <c r="E543" s="46">
        <f t="shared" si="186"/>
        <v>14</v>
      </c>
      <c r="F543" s="10" t="str">
        <f t="shared" si="179"/>
        <v>ooi</v>
      </c>
      <c r="G543" s="42">
        <f t="shared" si="180"/>
        <v>0</v>
      </c>
      <c r="H543" s="43">
        <f>IF(AND($E$4=G543,$H$4=F543,$P$57&lt;=SUM(C543:E543),SUM(C543:E543)&lt;=$P$58),1+MAX(H$84:H542),0)</f>
        <v>0</v>
      </c>
      <c r="I543" s="43">
        <f t="shared" si="181"/>
        <v>0</v>
      </c>
      <c r="J543" s="219" t="str">
        <f t="shared" si="182"/>
        <v>-</v>
      </c>
      <c r="K543" s="218" t="str">
        <f>N$77</f>
        <v>-</v>
      </c>
      <c r="L543" s="46" t="str">
        <f t="shared" si="187"/>
        <v>-</v>
      </c>
      <c r="M543" s="10" t="str">
        <f t="shared" si="183"/>
        <v>ooo</v>
      </c>
      <c r="N543" s="42">
        <f t="shared" si="184"/>
        <v>0</v>
      </c>
      <c r="O543" s="43">
        <f>IF(AND($E$4=N543,$H$4=M543,$P$57&lt;=SUM(J543:L543),SUM(J543:L543)&lt;=$P$58),1+MAX(O$84:O542),0)</f>
        <v>0</v>
      </c>
      <c r="P543" s="43">
        <f t="shared" si="185"/>
        <v>0</v>
      </c>
      <c r="R543" s="10">
        <v>455</v>
      </c>
      <c r="S543" s="178" t="s">
        <v>547</v>
      </c>
      <c r="T543" s="8">
        <v>148</v>
      </c>
      <c r="U543" s="8">
        <v>187</v>
      </c>
      <c r="V543" s="8">
        <v>136</v>
      </c>
      <c r="W543" s="172">
        <f t="shared" si="188"/>
        <v>1951</v>
      </c>
      <c r="X543" s="10">
        <v>455</v>
      </c>
      <c r="AH543" s="178" t="s">
        <v>505</v>
      </c>
      <c r="AI543" s="172">
        <v>410</v>
      </c>
    </row>
    <row r="544" spans="3:35" x14ac:dyDescent="0.15">
      <c r="C544" s="217" t="str">
        <f t="shared" si="178"/>
        <v>-</v>
      </c>
      <c r="D544" s="218" t="str">
        <f>G$78</f>
        <v>-</v>
      </c>
      <c r="E544" s="46">
        <f t="shared" si="186"/>
        <v>14</v>
      </c>
      <c r="F544" s="10" t="str">
        <f t="shared" si="179"/>
        <v>ooi</v>
      </c>
      <c r="G544" s="42">
        <f t="shared" si="180"/>
        <v>0</v>
      </c>
      <c r="H544" s="43">
        <f>IF(AND($E$4=G544,$H$4=F544,$P$57&lt;=SUM(C544:E544),SUM(C544:E544)&lt;=$P$58),1+MAX(H$84:H543),0)</f>
        <v>0</v>
      </c>
      <c r="I544" s="43">
        <f t="shared" si="181"/>
        <v>0</v>
      </c>
      <c r="J544" s="219" t="str">
        <f t="shared" si="182"/>
        <v>-</v>
      </c>
      <c r="K544" s="218" t="str">
        <f>N$78</f>
        <v>-</v>
      </c>
      <c r="L544" s="46" t="str">
        <f t="shared" si="187"/>
        <v>-</v>
      </c>
      <c r="M544" s="10" t="str">
        <f t="shared" si="183"/>
        <v>ooo</v>
      </c>
      <c r="N544" s="42">
        <f t="shared" si="184"/>
        <v>0</v>
      </c>
      <c r="O544" s="43">
        <f>IF(AND($E$4=N544,$H$4=M544,$P$57&lt;=SUM(J544:L544),SUM(J544:L544)&lt;=$P$58),1+MAX(O$84:O543),0)</f>
        <v>0</v>
      </c>
      <c r="P544" s="43">
        <f t="shared" si="185"/>
        <v>0</v>
      </c>
      <c r="R544" s="10">
        <v>456</v>
      </c>
      <c r="S544" s="178" t="s">
        <v>548</v>
      </c>
      <c r="T544" s="8">
        <v>98</v>
      </c>
      <c r="U544" s="8">
        <v>96</v>
      </c>
      <c r="V544" s="8">
        <v>119</v>
      </c>
      <c r="W544" s="172">
        <f t="shared" si="188"/>
        <v>840</v>
      </c>
      <c r="X544" s="10">
        <v>456</v>
      </c>
      <c r="AH544" s="178" t="s">
        <v>506</v>
      </c>
      <c r="AI544" s="172">
        <v>411</v>
      </c>
    </row>
    <row r="545" spans="3:35" x14ac:dyDescent="0.15">
      <c r="C545" s="217" t="str">
        <f t="shared" si="178"/>
        <v>-</v>
      </c>
      <c r="D545" s="218" t="str">
        <f>G$79</f>
        <v>-</v>
      </c>
      <c r="E545" s="46">
        <f t="shared" si="186"/>
        <v>14</v>
      </c>
      <c r="F545" s="10" t="str">
        <f t="shared" si="179"/>
        <v>ooi</v>
      </c>
      <c r="G545" s="42">
        <f t="shared" si="180"/>
        <v>0</v>
      </c>
      <c r="H545" s="43">
        <f>IF(AND($E$4=G545,$H$4=F545,$P$57&lt;=SUM(C545:E545),SUM(C545:E545)&lt;=$P$58),1+MAX(H$84:H544),0)</f>
        <v>0</v>
      </c>
      <c r="I545" s="43">
        <f t="shared" si="181"/>
        <v>0</v>
      </c>
      <c r="J545" s="219" t="str">
        <f t="shared" si="182"/>
        <v>-</v>
      </c>
      <c r="K545" s="218" t="str">
        <f>N$79</f>
        <v>-</v>
      </c>
      <c r="L545" s="46" t="str">
        <f t="shared" si="187"/>
        <v>-</v>
      </c>
      <c r="M545" s="10" t="str">
        <f t="shared" si="183"/>
        <v>ooo</v>
      </c>
      <c r="N545" s="42">
        <f t="shared" si="184"/>
        <v>0</v>
      </c>
      <c r="O545" s="43">
        <f>IF(AND($E$4=N545,$H$4=M545,$P$57&lt;=SUM(J545:L545),SUM(J545:L545)&lt;=$P$58),1+MAX(O$84:O544),0)</f>
        <v>0</v>
      </c>
      <c r="P545" s="43">
        <f t="shared" si="185"/>
        <v>0</v>
      </c>
      <c r="R545" s="10">
        <v>457</v>
      </c>
      <c r="S545" s="178" t="s">
        <v>549</v>
      </c>
      <c r="T545" s="8">
        <v>138</v>
      </c>
      <c r="U545" s="8">
        <v>142</v>
      </c>
      <c r="V545" s="8">
        <v>175</v>
      </c>
      <c r="W545" s="172">
        <f t="shared" si="188"/>
        <v>1648</v>
      </c>
      <c r="X545" s="10">
        <v>457</v>
      </c>
      <c r="AH545" s="178" t="s">
        <v>507</v>
      </c>
      <c r="AI545" s="172">
        <v>412</v>
      </c>
    </row>
    <row r="546" spans="3:35" x14ac:dyDescent="0.15">
      <c r="C546" s="217" t="str">
        <f t="shared" si="178"/>
        <v>-</v>
      </c>
      <c r="D546" s="218" t="str">
        <f>G$80</f>
        <v>-</v>
      </c>
      <c r="E546" s="46">
        <f t="shared" si="186"/>
        <v>14</v>
      </c>
      <c r="F546" s="10" t="str">
        <f t="shared" si="179"/>
        <v>ooi</v>
      </c>
      <c r="G546" s="42">
        <f t="shared" si="180"/>
        <v>0</v>
      </c>
      <c r="H546" s="43">
        <f>IF(AND($E$4=G546,$H$4=F546,$P$57&lt;=SUM(C546:E546),SUM(C546:E546)&lt;=$P$58),1+MAX(H$84:H545),0)</f>
        <v>0</v>
      </c>
      <c r="I546" s="43">
        <f t="shared" si="181"/>
        <v>0</v>
      </c>
      <c r="J546" s="219" t="str">
        <f t="shared" si="182"/>
        <v>-</v>
      </c>
      <c r="K546" s="218" t="str">
        <f>N$80</f>
        <v>-</v>
      </c>
      <c r="L546" s="46" t="str">
        <f t="shared" si="187"/>
        <v>-</v>
      </c>
      <c r="M546" s="10" t="str">
        <f t="shared" si="183"/>
        <v>ooo</v>
      </c>
      <c r="N546" s="42">
        <f t="shared" si="184"/>
        <v>0</v>
      </c>
      <c r="O546" s="43">
        <f>IF(AND($E$4=N546,$H$4=M546,$P$57&lt;=SUM(J546:L546),SUM(J546:L546)&lt;=$P$58),1+MAX(O$84:O545),0)</f>
        <v>0</v>
      </c>
      <c r="P546" s="43">
        <f t="shared" si="185"/>
        <v>0</v>
      </c>
      <c r="R546" s="10">
        <v>458</v>
      </c>
      <c r="S546" s="178" t="s">
        <v>550</v>
      </c>
      <c r="T546" s="8">
        <v>90</v>
      </c>
      <c r="U546" s="8">
        <v>105</v>
      </c>
      <c r="V546" s="8">
        <v>212</v>
      </c>
      <c r="W546" s="172">
        <f t="shared" si="188"/>
        <v>1140</v>
      </c>
      <c r="X546" s="10">
        <v>458</v>
      </c>
      <c r="AH546" s="178" t="s">
        <v>508</v>
      </c>
      <c r="AI546" s="172">
        <v>414</v>
      </c>
    </row>
    <row r="547" spans="3:35" x14ac:dyDescent="0.15">
      <c r="C547" s="217" t="str">
        <f t="shared" si="178"/>
        <v>-</v>
      </c>
      <c r="D547" s="218" t="str">
        <f>G$81</f>
        <v>-</v>
      </c>
      <c r="E547" s="46">
        <f t="shared" si="186"/>
        <v>14</v>
      </c>
      <c r="F547" s="10" t="str">
        <f t="shared" si="179"/>
        <v>ooi</v>
      </c>
      <c r="G547" s="42">
        <f t="shared" si="180"/>
        <v>0</v>
      </c>
      <c r="H547" s="43">
        <f>IF(AND($E$4=G547,$H$4=F547,$P$57&lt;=SUM(C547:E547),SUM(C547:E547)&lt;=$P$58),1+MAX(H$84:H546),0)</f>
        <v>0</v>
      </c>
      <c r="I547" s="43">
        <f t="shared" si="181"/>
        <v>0</v>
      </c>
      <c r="J547" s="219" t="str">
        <f t="shared" si="182"/>
        <v>-</v>
      </c>
      <c r="K547" s="218" t="str">
        <f>N$81</f>
        <v>-</v>
      </c>
      <c r="L547" s="46" t="str">
        <f t="shared" si="187"/>
        <v>-</v>
      </c>
      <c r="M547" s="10" t="str">
        <f t="shared" si="183"/>
        <v>ooo</v>
      </c>
      <c r="N547" s="42">
        <f t="shared" si="184"/>
        <v>0</v>
      </c>
      <c r="O547" s="43">
        <f>IF(AND($E$4=N547,$H$4=M547,$P$57&lt;=SUM(J547:L547),SUM(J547:L547)&lt;=$P$58),1+MAX(O$84:O546),0)</f>
        <v>0</v>
      </c>
      <c r="P547" s="43">
        <f t="shared" si="185"/>
        <v>0</v>
      </c>
      <c r="R547" s="10">
        <v>459</v>
      </c>
      <c r="S547" s="178" t="s">
        <v>551</v>
      </c>
      <c r="T547" s="8">
        <v>120</v>
      </c>
      <c r="U547" s="8">
        <v>115</v>
      </c>
      <c r="V547" s="8">
        <v>110</v>
      </c>
      <c r="W547" s="172">
        <f t="shared" si="188"/>
        <v>1039</v>
      </c>
      <c r="X547" s="10">
        <v>459</v>
      </c>
      <c r="AH547" s="178" t="s">
        <v>509</v>
      </c>
      <c r="AI547" s="172">
        <v>415</v>
      </c>
    </row>
    <row r="548" spans="3:35" x14ac:dyDescent="0.15">
      <c r="C548" s="217" t="str">
        <f t="shared" ref="C548:C563" si="189">F$79</f>
        <v>-</v>
      </c>
      <c r="D548" s="218">
        <f>G$66</f>
        <v>13</v>
      </c>
      <c r="E548" s="46">
        <f t="shared" si="186"/>
        <v>14</v>
      </c>
      <c r="F548" s="10" t="str">
        <f t="shared" si="179"/>
        <v>ooi</v>
      </c>
      <c r="G548" s="42">
        <f t="shared" si="180"/>
        <v>0</v>
      </c>
      <c r="H548" s="43">
        <f>IF(AND($E$4=G548,$H$4=F548,$P$57&lt;=SUM(C548:E548),SUM(C548:E548)&lt;=$P$58),1+MAX(H$84:H547),0)</f>
        <v>0</v>
      </c>
      <c r="I548" s="43">
        <f t="shared" si="181"/>
        <v>0</v>
      </c>
      <c r="J548" s="219" t="str">
        <f t="shared" ref="J548:J563" si="190">M$79</f>
        <v>-</v>
      </c>
      <c r="K548" s="218">
        <f>N$66</f>
        <v>13</v>
      </c>
      <c r="L548" s="46" t="str">
        <f t="shared" si="187"/>
        <v>-</v>
      </c>
      <c r="M548" s="10" t="str">
        <f t="shared" si="183"/>
        <v>oio</v>
      </c>
      <c r="N548" s="42">
        <f t="shared" si="184"/>
        <v>0</v>
      </c>
      <c r="O548" s="43">
        <f>IF(AND($E$4=N548,$H$4=M548,$P$57&lt;=SUM(J548:L548),SUM(J548:L548)&lt;=$P$58),1+MAX(O$84:O547),0)</f>
        <v>0</v>
      </c>
      <c r="P548" s="43">
        <f t="shared" si="185"/>
        <v>0</v>
      </c>
      <c r="R548" s="10">
        <v>460</v>
      </c>
      <c r="S548" s="178" t="s">
        <v>552</v>
      </c>
      <c r="T548" s="8">
        <v>180</v>
      </c>
      <c r="U548" s="8">
        <v>178</v>
      </c>
      <c r="V548" s="8">
        <v>163</v>
      </c>
      <c r="W548" s="172">
        <f t="shared" si="188"/>
        <v>2213</v>
      </c>
      <c r="X548" s="10">
        <v>460</v>
      </c>
      <c r="AH548" s="178" t="s">
        <v>510</v>
      </c>
      <c r="AI548" s="172">
        <v>416</v>
      </c>
    </row>
    <row r="549" spans="3:35" x14ac:dyDescent="0.15">
      <c r="C549" s="217" t="str">
        <f t="shared" si="189"/>
        <v>-</v>
      </c>
      <c r="D549" s="218">
        <f>G$67</f>
        <v>14</v>
      </c>
      <c r="E549" s="46">
        <f t="shared" si="186"/>
        <v>14</v>
      </c>
      <c r="F549" s="10" t="str">
        <f t="shared" si="179"/>
        <v>oii</v>
      </c>
      <c r="G549" s="42">
        <f t="shared" si="180"/>
        <v>0</v>
      </c>
      <c r="H549" s="43">
        <f>IF(AND($E$4=G549,$H$4=F549,$P$57&lt;=SUM(C549:E549),SUM(C549:E549)&lt;=$P$58),1+MAX(H$84:H548),0)</f>
        <v>0</v>
      </c>
      <c r="I549" s="43">
        <f t="shared" si="181"/>
        <v>0</v>
      </c>
      <c r="J549" s="219" t="str">
        <f t="shared" si="190"/>
        <v>-</v>
      </c>
      <c r="K549" s="218" t="str">
        <f>N$67</f>
        <v>-</v>
      </c>
      <c r="L549" s="46" t="str">
        <f t="shared" si="187"/>
        <v>-</v>
      </c>
      <c r="M549" s="10" t="str">
        <f t="shared" si="183"/>
        <v>ooo</v>
      </c>
      <c r="N549" s="42">
        <f t="shared" si="184"/>
        <v>0</v>
      </c>
      <c r="O549" s="43">
        <f>IF(AND($E$4=N549,$H$4=M549,$P$57&lt;=SUM(J549:L549),SUM(J549:L549)&lt;=$P$58),1+MAX(O$84:O548),0)</f>
        <v>0</v>
      </c>
      <c r="P549" s="43">
        <f t="shared" si="185"/>
        <v>0</v>
      </c>
      <c r="R549" s="10">
        <v>461</v>
      </c>
      <c r="S549" s="178" t="s">
        <v>315</v>
      </c>
      <c r="T549" s="8">
        <v>140</v>
      </c>
      <c r="U549" s="8">
        <v>243</v>
      </c>
      <c r="V549" s="8">
        <v>182</v>
      </c>
      <c r="W549" s="172">
        <f t="shared" si="188"/>
        <v>2775</v>
      </c>
      <c r="X549" s="10">
        <v>461</v>
      </c>
      <c r="AH549" s="178" t="s">
        <v>511</v>
      </c>
      <c r="AI549" s="172">
        <v>417</v>
      </c>
    </row>
    <row r="550" spans="3:35" x14ac:dyDescent="0.15">
      <c r="C550" s="217" t="str">
        <f t="shared" si="189"/>
        <v>-</v>
      </c>
      <c r="D550" s="218" t="str">
        <f>G$68</f>
        <v>-</v>
      </c>
      <c r="E550" s="46">
        <f t="shared" si="186"/>
        <v>14</v>
      </c>
      <c r="F550" s="10" t="str">
        <f t="shared" si="179"/>
        <v>ooi</v>
      </c>
      <c r="G550" s="42">
        <f t="shared" si="180"/>
        <v>0</v>
      </c>
      <c r="H550" s="43">
        <f>IF(AND($E$4=G550,$H$4=F550,$P$57&lt;=SUM(C550:E550),SUM(C550:E550)&lt;=$P$58),1+MAX(H$84:H549),0)</f>
        <v>0</v>
      </c>
      <c r="I550" s="43">
        <f t="shared" si="181"/>
        <v>0</v>
      </c>
      <c r="J550" s="219" t="str">
        <f t="shared" si="190"/>
        <v>-</v>
      </c>
      <c r="K550" s="218" t="str">
        <f>N$68</f>
        <v>-</v>
      </c>
      <c r="L550" s="46" t="str">
        <f t="shared" si="187"/>
        <v>-</v>
      </c>
      <c r="M550" s="10" t="str">
        <f t="shared" si="183"/>
        <v>ooo</v>
      </c>
      <c r="N550" s="42">
        <f t="shared" si="184"/>
        <v>0</v>
      </c>
      <c r="O550" s="43">
        <f>IF(AND($E$4=N550,$H$4=M550,$P$57&lt;=SUM(J550:L550),SUM(J550:L550)&lt;=$P$58),1+MAX(O$84:O549),0)</f>
        <v>0</v>
      </c>
      <c r="P550" s="43">
        <f t="shared" si="185"/>
        <v>0</v>
      </c>
      <c r="R550" s="10">
        <v>462</v>
      </c>
      <c r="S550" s="178" t="s">
        <v>153</v>
      </c>
      <c r="T550" s="8">
        <v>140</v>
      </c>
      <c r="U550" s="8">
        <v>238</v>
      </c>
      <c r="V550" s="8">
        <v>217</v>
      </c>
      <c r="W550" s="172">
        <f t="shared" si="188"/>
        <v>2953</v>
      </c>
      <c r="X550" s="10">
        <v>462</v>
      </c>
      <c r="AH550" s="178" t="s">
        <v>512</v>
      </c>
      <c r="AI550" s="172">
        <v>418</v>
      </c>
    </row>
    <row r="551" spans="3:35" x14ac:dyDescent="0.15">
      <c r="C551" s="217" t="str">
        <f t="shared" si="189"/>
        <v>-</v>
      </c>
      <c r="D551" s="218" t="str">
        <f>G$69</f>
        <v>-</v>
      </c>
      <c r="E551" s="46">
        <f t="shared" si="186"/>
        <v>14</v>
      </c>
      <c r="F551" s="10" t="str">
        <f t="shared" si="179"/>
        <v>ooi</v>
      </c>
      <c r="G551" s="42">
        <f t="shared" si="180"/>
        <v>0</v>
      </c>
      <c r="H551" s="43">
        <f>IF(AND($E$4=G551,$H$4=F551,$P$57&lt;=SUM(C551:E551),SUM(C551:E551)&lt;=$P$58),1+MAX(H$84:H550),0)</f>
        <v>0</v>
      </c>
      <c r="I551" s="43">
        <f t="shared" si="181"/>
        <v>0</v>
      </c>
      <c r="J551" s="219" t="str">
        <f t="shared" si="190"/>
        <v>-</v>
      </c>
      <c r="K551" s="218" t="str">
        <f>N$69</f>
        <v>-</v>
      </c>
      <c r="L551" s="46" t="str">
        <f t="shared" si="187"/>
        <v>-</v>
      </c>
      <c r="M551" s="10" t="str">
        <f t="shared" si="183"/>
        <v>ooo</v>
      </c>
      <c r="N551" s="42">
        <f t="shared" si="184"/>
        <v>0</v>
      </c>
      <c r="O551" s="43">
        <f>IF(AND($E$4=N551,$H$4=M551,$P$57&lt;=SUM(J551:L551),SUM(J551:L551)&lt;=$P$58),1+MAX(O$84:O550),0)</f>
        <v>0</v>
      </c>
      <c r="P551" s="43">
        <f t="shared" si="185"/>
        <v>0</v>
      </c>
      <c r="R551" s="10">
        <v>463</v>
      </c>
      <c r="S551" s="178" t="s">
        <v>190</v>
      </c>
      <c r="T551" s="8">
        <v>220</v>
      </c>
      <c r="U551" s="8">
        <v>161</v>
      </c>
      <c r="V551" s="8">
        <v>181</v>
      </c>
      <c r="W551" s="172">
        <f t="shared" si="188"/>
        <v>2325</v>
      </c>
      <c r="X551" s="10">
        <v>463</v>
      </c>
      <c r="AH551" s="178" t="s">
        <v>513</v>
      </c>
      <c r="AI551" s="172">
        <v>419</v>
      </c>
    </row>
    <row r="552" spans="3:35" x14ac:dyDescent="0.15">
      <c r="C552" s="217" t="str">
        <f t="shared" si="189"/>
        <v>-</v>
      </c>
      <c r="D552" s="218" t="str">
        <f>G$70</f>
        <v>-</v>
      </c>
      <c r="E552" s="46">
        <f t="shared" si="186"/>
        <v>14</v>
      </c>
      <c r="F552" s="10" t="str">
        <f t="shared" si="179"/>
        <v>ooi</v>
      </c>
      <c r="G552" s="42">
        <f t="shared" si="180"/>
        <v>0</v>
      </c>
      <c r="H552" s="43">
        <f>IF(AND($E$4=G552,$H$4=F552,$P$57&lt;=SUM(C552:E552),SUM(C552:E552)&lt;=$P$58),1+MAX(H$84:H551),0)</f>
        <v>0</v>
      </c>
      <c r="I552" s="43">
        <f t="shared" si="181"/>
        <v>0</v>
      </c>
      <c r="J552" s="219" t="str">
        <f t="shared" si="190"/>
        <v>-</v>
      </c>
      <c r="K552" s="218" t="str">
        <f>N$70</f>
        <v>-</v>
      </c>
      <c r="L552" s="46" t="str">
        <f t="shared" si="187"/>
        <v>-</v>
      </c>
      <c r="M552" s="10" t="str">
        <f t="shared" si="183"/>
        <v>ooo</v>
      </c>
      <c r="N552" s="42">
        <f t="shared" si="184"/>
        <v>0</v>
      </c>
      <c r="O552" s="43">
        <f>IF(AND($E$4=N552,$H$4=M552,$P$57&lt;=SUM(J552:L552),SUM(J552:L552)&lt;=$P$58),1+MAX(O$84:O551),0)</f>
        <v>0</v>
      </c>
      <c r="P552" s="43">
        <f t="shared" si="185"/>
        <v>0</v>
      </c>
      <c r="R552" s="10">
        <v>464</v>
      </c>
      <c r="S552" s="178" t="s">
        <v>29</v>
      </c>
      <c r="T552" s="8">
        <v>230</v>
      </c>
      <c r="U552" s="8">
        <v>241</v>
      </c>
      <c r="V552" s="8">
        <v>224</v>
      </c>
      <c r="W552" s="172">
        <f t="shared" si="188"/>
        <v>3813</v>
      </c>
      <c r="X552" s="10">
        <v>464</v>
      </c>
      <c r="AH552" s="178" t="s">
        <v>514</v>
      </c>
      <c r="AI552" s="172">
        <v>420</v>
      </c>
    </row>
    <row r="553" spans="3:35" x14ac:dyDescent="0.15">
      <c r="C553" s="217" t="str">
        <f t="shared" si="189"/>
        <v>-</v>
      </c>
      <c r="D553" s="218" t="str">
        <f>G$71</f>
        <v>-</v>
      </c>
      <c r="E553" s="46">
        <f t="shared" si="186"/>
        <v>14</v>
      </c>
      <c r="F553" s="10" t="str">
        <f t="shared" si="179"/>
        <v>ooi</v>
      </c>
      <c r="G553" s="42">
        <f t="shared" si="180"/>
        <v>0</v>
      </c>
      <c r="H553" s="43">
        <f>IF(AND($E$4=G553,$H$4=F553,$P$57&lt;=SUM(C553:E553),SUM(C553:E553)&lt;=$P$58),1+MAX(H$84:H552),0)</f>
        <v>0</v>
      </c>
      <c r="I553" s="43">
        <f t="shared" si="181"/>
        <v>0</v>
      </c>
      <c r="J553" s="219" t="str">
        <f t="shared" si="190"/>
        <v>-</v>
      </c>
      <c r="K553" s="218" t="str">
        <f>N$71</f>
        <v>-</v>
      </c>
      <c r="L553" s="46" t="str">
        <f t="shared" si="187"/>
        <v>-</v>
      </c>
      <c r="M553" s="10" t="str">
        <f t="shared" si="183"/>
        <v>ooo</v>
      </c>
      <c r="N553" s="42">
        <f t="shared" si="184"/>
        <v>0</v>
      </c>
      <c r="O553" s="43">
        <f>IF(AND($E$4=N553,$H$4=M553,$P$57&lt;=SUM(J553:L553),SUM(J553:L553)&lt;=$P$58),1+MAX(O$84:O552),0)</f>
        <v>0</v>
      </c>
      <c r="P553" s="43">
        <f t="shared" si="185"/>
        <v>0</v>
      </c>
      <c r="R553" s="10">
        <v>465</v>
      </c>
      <c r="S553" s="178" t="s">
        <v>199</v>
      </c>
      <c r="T553" s="8">
        <v>200</v>
      </c>
      <c r="U553" s="8">
        <v>207</v>
      </c>
      <c r="V553" s="8">
        <v>219</v>
      </c>
      <c r="W553" s="172">
        <f t="shared" si="188"/>
        <v>3065</v>
      </c>
      <c r="X553" s="10">
        <v>465</v>
      </c>
      <c r="AH553" s="178" t="s">
        <v>515</v>
      </c>
      <c r="AI553" s="172">
        <v>421</v>
      </c>
    </row>
    <row r="554" spans="3:35" x14ac:dyDescent="0.15">
      <c r="C554" s="217" t="str">
        <f t="shared" si="189"/>
        <v>-</v>
      </c>
      <c r="D554" s="218" t="str">
        <f>G$72</f>
        <v>-</v>
      </c>
      <c r="E554" s="46">
        <f t="shared" si="186"/>
        <v>14</v>
      </c>
      <c r="F554" s="10" t="str">
        <f t="shared" si="179"/>
        <v>ooi</v>
      </c>
      <c r="G554" s="42">
        <f t="shared" si="180"/>
        <v>0</v>
      </c>
      <c r="H554" s="43">
        <f>IF(AND($E$4=G554,$H$4=F554,$P$57&lt;=SUM(C554:E554),SUM(C554:E554)&lt;=$P$58),1+MAX(H$84:H553),0)</f>
        <v>0</v>
      </c>
      <c r="I554" s="43">
        <f t="shared" si="181"/>
        <v>0</v>
      </c>
      <c r="J554" s="219" t="str">
        <f t="shared" si="190"/>
        <v>-</v>
      </c>
      <c r="K554" s="218" t="str">
        <f>N$72</f>
        <v>-</v>
      </c>
      <c r="L554" s="46" t="str">
        <f t="shared" si="187"/>
        <v>-</v>
      </c>
      <c r="M554" s="10" t="str">
        <f t="shared" si="183"/>
        <v>ooo</v>
      </c>
      <c r="N554" s="42">
        <f t="shared" si="184"/>
        <v>0</v>
      </c>
      <c r="O554" s="43">
        <f>IF(AND($E$4=N554,$H$4=M554,$P$57&lt;=SUM(J554:L554),SUM(J554:L554)&lt;=$P$58),1+MAX(O$84:O553),0)</f>
        <v>0</v>
      </c>
      <c r="P554" s="43">
        <f t="shared" si="185"/>
        <v>0</v>
      </c>
      <c r="R554" s="10">
        <v>466</v>
      </c>
      <c r="S554" s="178" t="s">
        <v>220</v>
      </c>
      <c r="T554" s="8">
        <v>150</v>
      </c>
      <c r="U554" s="8">
        <v>249</v>
      </c>
      <c r="V554" s="8">
        <v>173</v>
      </c>
      <c r="W554" s="172">
        <f t="shared" si="188"/>
        <v>2862</v>
      </c>
      <c r="X554" s="10">
        <v>466</v>
      </c>
      <c r="AH554" s="178" t="s">
        <v>516</v>
      </c>
      <c r="AI554" s="172">
        <v>422</v>
      </c>
    </row>
    <row r="555" spans="3:35" x14ac:dyDescent="0.15">
      <c r="C555" s="217" t="str">
        <f t="shared" si="189"/>
        <v>-</v>
      </c>
      <c r="D555" s="218" t="str">
        <f>G$73</f>
        <v>-</v>
      </c>
      <c r="E555" s="46">
        <f t="shared" si="186"/>
        <v>14</v>
      </c>
      <c r="F555" s="10" t="str">
        <f t="shared" si="179"/>
        <v>ooi</v>
      </c>
      <c r="G555" s="42">
        <f t="shared" si="180"/>
        <v>0</v>
      </c>
      <c r="H555" s="43">
        <f>IF(AND($E$4=G555,$H$4=F555,$P$57&lt;=SUM(C555:E555),SUM(C555:E555)&lt;=$P$58),1+MAX(H$84:H554),0)</f>
        <v>0</v>
      </c>
      <c r="I555" s="43">
        <f t="shared" si="181"/>
        <v>0</v>
      </c>
      <c r="J555" s="219" t="str">
        <f t="shared" si="190"/>
        <v>-</v>
      </c>
      <c r="K555" s="218" t="str">
        <f>N$73</f>
        <v>-</v>
      </c>
      <c r="L555" s="46" t="str">
        <f t="shared" si="187"/>
        <v>-</v>
      </c>
      <c r="M555" s="10" t="str">
        <f t="shared" si="183"/>
        <v>ooo</v>
      </c>
      <c r="N555" s="42">
        <f t="shared" si="184"/>
        <v>0</v>
      </c>
      <c r="O555" s="43">
        <f>IF(AND($E$4=N555,$H$4=M555,$P$57&lt;=SUM(J555:L555),SUM(J555:L555)&lt;=$P$58),1+MAX(O$84:O554),0)</f>
        <v>0</v>
      </c>
      <c r="P555" s="43">
        <f t="shared" si="185"/>
        <v>0</v>
      </c>
      <c r="R555" s="10">
        <v>467</v>
      </c>
      <c r="S555" s="178" t="s">
        <v>223</v>
      </c>
      <c r="T555" s="8">
        <v>150</v>
      </c>
      <c r="U555" s="8">
        <v>247</v>
      </c>
      <c r="V555" s="8">
        <v>186</v>
      </c>
      <c r="W555" s="172">
        <f t="shared" si="188"/>
        <v>2937</v>
      </c>
      <c r="X555" s="10">
        <v>467</v>
      </c>
      <c r="AH555" s="178" t="s">
        <v>517</v>
      </c>
      <c r="AI555" s="172">
        <v>423</v>
      </c>
    </row>
    <row r="556" spans="3:35" x14ac:dyDescent="0.15">
      <c r="C556" s="217" t="str">
        <f t="shared" si="189"/>
        <v>-</v>
      </c>
      <c r="D556" s="218" t="str">
        <f>G$74</f>
        <v>-</v>
      </c>
      <c r="E556" s="46">
        <f t="shared" si="186"/>
        <v>14</v>
      </c>
      <c r="F556" s="10" t="str">
        <f t="shared" si="179"/>
        <v>ooi</v>
      </c>
      <c r="G556" s="42">
        <f t="shared" si="180"/>
        <v>0</v>
      </c>
      <c r="H556" s="43">
        <f>IF(AND($E$4=G556,$H$4=F556,$P$57&lt;=SUM(C556:E556),SUM(C556:E556)&lt;=$P$58),1+MAX(H$84:H555),0)</f>
        <v>0</v>
      </c>
      <c r="I556" s="43">
        <f t="shared" si="181"/>
        <v>0</v>
      </c>
      <c r="J556" s="219" t="str">
        <f t="shared" si="190"/>
        <v>-</v>
      </c>
      <c r="K556" s="218" t="str">
        <f>N$74</f>
        <v>-</v>
      </c>
      <c r="L556" s="46" t="str">
        <f t="shared" si="187"/>
        <v>-</v>
      </c>
      <c r="M556" s="10" t="str">
        <f t="shared" si="183"/>
        <v>ooo</v>
      </c>
      <c r="N556" s="42">
        <f t="shared" si="184"/>
        <v>0</v>
      </c>
      <c r="O556" s="43">
        <f>IF(AND($E$4=N556,$H$4=M556,$P$57&lt;=SUM(J556:L556),SUM(J556:L556)&lt;=$P$58),1+MAX(O$84:O555),0)</f>
        <v>0</v>
      </c>
      <c r="P556" s="43">
        <f t="shared" si="185"/>
        <v>0</v>
      </c>
      <c r="R556" s="10">
        <v>468</v>
      </c>
      <c r="S556" s="178" t="s">
        <v>276</v>
      </c>
      <c r="T556" s="8">
        <v>170</v>
      </c>
      <c r="U556" s="8">
        <v>225</v>
      </c>
      <c r="V556" s="8">
        <v>227</v>
      </c>
      <c r="W556" s="172">
        <f t="shared" si="188"/>
        <v>3126</v>
      </c>
      <c r="X556" s="10">
        <v>468</v>
      </c>
      <c r="AH556" s="178" t="s">
        <v>518</v>
      </c>
      <c r="AI556" s="172">
        <v>424</v>
      </c>
    </row>
    <row r="557" spans="3:35" x14ac:dyDescent="0.15">
      <c r="C557" s="217" t="str">
        <f t="shared" si="189"/>
        <v>-</v>
      </c>
      <c r="D557" s="218" t="str">
        <f>G$75</f>
        <v>-</v>
      </c>
      <c r="E557" s="46">
        <f t="shared" si="186"/>
        <v>14</v>
      </c>
      <c r="F557" s="10" t="str">
        <f t="shared" si="179"/>
        <v>ooi</v>
      </c>
      <c r="G557" s="42">
        <f t="shared" si="180"/>
        <v>0</v>
      </c>
      <c r="H557" s="43">
        <f>IF(AND($E$4=G557,$H$4=F557,$P$57&lt;=SUM(C557:E557),SUM(C557:E557)&lt;=$P$58),1+MAX(H$84:H556),0)</f>
        <v>0</v>
      </c>
      <c r="I557" s="43">
        <f t="shared" si="181"/>
        <v>0</v>
      </c>
      <c r="J557" s="219" t="str">
        <f t="shared" si="190"/>
        <v>-</v>
      </c>
      <c r="K557" s="218" t="str">
        <f>N$75</f>
        <v>-</v>
      </c>
      <c r="L557" s="46" t="str">
        <f t="shared" si="187"/>
        <v>-</v>
      </c>
      <c r="M557" s="10" t="str">
        <f t="shared" si="183"/>
        <v>ooo</v>
      </c>
      <c r="N557" s="42">
        <f t="shared" si="184"/>
        <v>0</v>
      </c>
      <c r="O557" s="43">
        <f>IF(AND($E$4=N557,$H$4=M557,$P$57&lt;=SUM(J557:L557),SUM(J557:L557)&lt;=$P$58),1+MAX(O$84:O556),0)</f>
        <v>0</v>
      </c>
      <c r="P557" s="43">
        <f t="shared" si="185"/>
        <v>0</v>
      </c>
      <c r="R557" s="10">
        <v>469</v>
      </c>
      <c r="S557" s="178" t="s">
        <v>294</v>
      </c>
      <c r="T557" s="8">
        <v>172</v>
      </c>
      <c r="U557" s="8">
        <v>231</v>
      </c>
      <c r="V557" s="8">
        <v>172</v>
      </c>
      <c r="W557" s="172">
        <f t="shared" si="188"/>
        <v>2832</v>
      </c>
      <c r="X557" s="10">
        <v>469</v>
      </c>
      <c r="AH557" s="178" t="s">
        <v>520</v>
      </c>
      <c r="AI557" s="172">
        <v>425</v>
      </c>
    </row>
    <row r="558" spans="3:35" x14ac:dyDescent="0.15">
      <c r="C558" s="217" t="str">
        <f t="shared" si="189"/>
        <v>-</v>
      </c>
      <c r="D558" s="218" t="str">
        <f>G$76</f>
        <v>-</v>
      </c>
      <c r="E558" s="46">
        <f t="shared" si="186"/>
        <v>14</v>
      </c>
      <c r="F558" s="10" t="str">
        <f t="shared" si="179"/>
        <v>ooi</v>
      </c>
      <c r="G558" s="42">
        <f t="shared" si="180"/>
        <v>0</v>
      </c>
      <c r="H558" s="43">
        <f>IF(AND($E$4=G558,$H$4=F558,$P$57&lt;=SUM(C558:E558),SUM(C558:E558)&lt;=$P$58),1+MAX(H$84:H557),0)</f>
        <v>0</v>
      </c>
      <c r="I558" s="43">
        <f t="shared" si="181"/>
        <v>0</v>
      </c>
      <c r="J558" s="219" t="str">
        <f t="shared" si="190"/>
        <v>-</v>
      </c>
      <c r="K558" s="218" t="str">
        <f>N$76</f>
        <v>-</v>
      </c>
      <c r="L558" s="46" t="str">
        <f t="shared" si="187"/>
        <v>-</v>
      </c>
      <c r="M558" s="10" t="str">
        <f t="shared" si="183"/>
        <v>ooo</v>
      </c>
      <c r="N558" s="42">
        <f t="shared" si="184"/>
        <v>0</v>
      </c>
      <c r="O558" s="43">
        <f>IF(AND($E$4=N558,$H$4=M558,$P$57&lt;=SUM(J558:L558),SUM(J558:L558)&lt;=$P$58),1+MAX(O$84:O557),0)</f>
        <v>0</v>
      </c>
      <c r="P558" s="43">
        <f t="shared" si="185"/>
        <v>0</v>
      </c>
      <c r="R558" s="10">
        <v>470</v>
      </c>
      <c r="S558" s="178" t="s">
        <v>234</v>
      </c>
      <c r="T558" s="8">
        <v>130</v>
      </c>
      <c r="U558" s="8">
        <v>216</v>
      </c>
      <c r="V558" s="8">
        <v>254</v>
      </c>
      <c r="W558" s="172">
        <f t="shared" si="188"/>
        <v>2808</v>
      </c>
      <c r="X558" s="10">
        <v>470</v>
      </c>
      <c r="AH558" s="178" t="s">
        <v>522</v>
      </c>
      <c r="AI558" s="172">
        <v>426</v>
      </c>
    </row>
    <row r="559" spans="3:35" x14ac:dyDescent="0.15">
      <c r="C559" s="217" t="str">
        <f t="shared" si="189"/>
        <v>-</v>
      </c>
      <c r="D559" s="218" t="str">
        <f>G$77</f>
        <v>-</v>
      </c>
      <c r="E559" s="46">
        <f t="shared" si="186"/>
        <v>14</v>
      </c>
      <c r="F559" s="10" t="str">
        <f t="shared" si="179"/>
        <v>ooi</v>
      </c>
      <c r="G559" s="42">
        <f t="shared" si="180"/>
        <v>0</v>
      </c>
      <c r="H559" s="43">
        <f>IF(AND($E$4=G559,$H$4=F559,$P$57&lt;=SUM(C559:E559),SUM(C559:E559)&lt;=$P$58),1+MAX(H$84:H558),0)</f>
        <v>0</v>
      </c>
      <c r="I559" s="43">
        <f t="shared" si="181"/>
        <v>0</v>
      </c>
      <c r="J559" s="219" t="str">
        <f t="shared" si="190"/>
        <v>-</v>
      </c>
      <c r="K559" s="218" t="str">
        <f>N$77</f>
        <v>-</v>
      </c>
      <c r="L559" s="46" t="str">
        <f t="shared" si="187"/>
        <v>-</v>
      </c>
      <c r="M559" s="10" t="str">
        <f t="shared" si="183"/>
        <v>ooo</v>
      </c>
      <c r="N559" s="42">
        <f t="shared" si="184"/>
        <v>0</v>
      </c>
      <c r="O559" s="43">
        <f>IF(AND($E$4=N559,$H$4=M559,$P$57&lt;=SUM(J559:L559),SUM(J559:L559)&lt;=$P$58),1+MAX(O$84:O558),0)</f>
        <v>0</v>
      </c>
      <c r="P559" s="43">
        <f t="shared" si="185"/>
        <v>0</v>
      </c>
      <c r="R559" s="10">
        <v>471</v>
      </c>
      <c r="S559" s="178" t="s">
        <v>235</v>
      </c>
      <c r="T559" s="8">
        <v>130</v>
      </c>
      <c r="U559" s="8">
        <v>238</v>
      </c>
      <c r="V559" s="8">
        <v>212</v>
      </c>
      <c r="W559" s="172">
        <f t="shared" si="188"/>
        <v>2825</v>
      </c>
      <c r="X559" s="10">
        <v>471</v>
      </c>
      <c r="AH559" s="178" t="s">
        <v>524</v>
      </c>
      <c r="AI559" s="172">
        <v>427</v>
      </c>
    </row>
    <row r="560" spans="3:35" x14ac:dyDescent="0.15">
      <c r="C560" s="217" t="str">
        <f t="shared" si="189"/>
        <v>-</v>
      </c>
      <c r="D560" s="218" t="str">
        <f>G$78</f>
        <v>-</v>
      </c>
      <c r="E560" s="46">
        <f t="shared" si="186"/>
        <v>14</v>
      </c>
      <c r="F560" s="10" t="str">
        <f t="shared" si="179"/>
        <v>ooi</v>
      </c>
      <c r="G560" s="42">
        <f t="shared" si="180"/>
        <v>0</v>
      </c>
      <c r="H560" s="43">
        <f>IF(AND($E$4=G560,$H$4=F560,$P$57&lt;=SUM(C560:E560),SUM(C560:E560)&lt;=$P$58),1+MAX(H$84:H559),0)</f>
        <v>0</v>
      </c>
      <c r="I560" s="43">
        <f t="shared" si="181"/>
        <v>0</v>
      </c>
      <c r="J560" s="219" t="str">
        <f t="shared" si="190"/>
        <v>-</v>
      </c>
      <c r="K560" s="218" t="str">
        <f>N$78</f>
        <v>-</v>
      </c>
      <c r="L560" s="46" t="str">
        <f t="shared" si="187"/>
        <v>-</v>
      </c>
      <c r="M560" s="10" t="str">
        <f t="shared" si="183"/>
        <v>ooo</v>
      </c>
      <c r="N560" s="42">
        <f t="shared" si="184"/>
        <v>0</v>
      </c>
      <c r="O560" s="43">
        <f>IF(AND($E$4=N560,$H$4=M560,$P$57&lt;=SUM(J560:L560),SUM(J560:L560)&lt;=$P$58),1+MAX(O$84:O559),0)</f>
        <v>0</v>
      </c>
      <c r="P560" s="43">
        <f t="shared" si="185"/>
        <v>0</v>
      </c>
      <c r="R560" s="10">
        <v>472</v>
      </c>
      <c r="S560" s="178" t="s">
        <v>553</v>
      </c>
      <c r="T560" s="8">
        <v>150</v>
      </c>
      <c r="U560" s="8">
        <v>185</v>
      </c>
      <c r="V560" s="8">
        <v>248</v>
      </c>
      <c r="W560" s="172">
        <f t="shared" si="188"/>
        <v>2565</v>
      </c>
      <c r="X560" s="10">
        <v>472</v>
      </c>
      <c r="AH560" s="178" t="s">
        <v>526</v>
      </c>
      <c r="AI560" s="172">
        <v>428</v>
      </c>
    </row>
    <row r="561" spans="3:35" x14ac:dyDescent="0.15">
      <c r="C561" s="217" t="str">
        <f t="shared" si="189"/>
        <v>-</v>
      </c>
      <c r="D561" s="218" t="str">
        <f>G$79</f>
        <v>-</v>
      </c>
      <c r="E561" s="46">
        <f t="shared" si="186"/>
        <v>14</v>
      </c>
      <c r="F561" s="10" t="str">
        <f t="shared" si="179"/>
        <v>ooi</v>
      </c>
      <c r="G561" s="42">
        <f t="shared" si="180"/>
        <v>0</v>
      </c>
      <c r="H561" s="43">
        <f>IF(AND($E$4=G561,$H$4=F561,$P$57&lt;=SUM(C561:E561),SUM(C561:E561)&lt;=$P$58),1+MAX(H$84:H560),0)</f>
        <v>0</v>
      </c>
      <c r="I561" s="43">
        <f t="shared" si="181"/>
        <v>0</v>
      </c>
      <c r="J561" s="219" t="str">
        <f t="shared" si="190"/>
        <v>-</v>
      </c>
      <c r="K561" s="218" t="str">
        <f>N$79</f>
        <v>-</v>
      </c>
      <c r="L561" s="46" t="str">
        <f t="shared" si="187"/>
        <v>-</v>
      </c>
      <c r="M561" s="10" t="str">
        <f t="shared" si="183"/>
        <v>ooo</v>
      </c>
      <c r="N561" s="42">
        <f t="shared" si="184"/>
        <v>0</v>
      </c>
      <c r="O561" s="43">
        <f>IF(AND($E$4=N561,$H$4=M561,$P$57&lt;=SUM(J561:L561),SUM(J561:L561)&lt;=$P$58),1+MAX(O$84:O560),0)</f>
        <v>0</v>
      </c>
      <c r="P561" s="43">
        <f t="shared" si="185"/>
        <v>0</v>
      </c>
      <c r="R561" s="10">
        <v>473</v>
      </c>
      <c r="S561" s="178" t="s">
        <v>322</v>
      </c>
      <c r="T561" s="8">
        <v>220</v>
      </c>
      <c r="U561" s="8">
        <v>247</v>
      </c>
      <c r="V561" s="8">
        <v>157</v>
      </c>
      <c r="W561" s="172">
        <f t="shared" si="188"/>
        <v>3242</v>
      </c>
      <c r="X561" s="10">
        <v>473</v>
      </c>
      <c r="AH561" s="178" t="s">
        <v>300</v>
      </c>
      <c r="AI561" s="172">
        <v>429</v>
      </c>
    </row>
    <row r="562" spans="3:35" x14ac:dyDescent="0.15">
      <c r="C562" s="217" t="str">
        <f t="shared" si="189"/>
        <v>-</v>
      </c>
      <c r="D562" s="218" t="str">
        <f>G$80</f>
        <v>-</v>
      </c>
      <c r="E562" s="46">
        <f t="shared" si="186"/>
        <v>14</v>
      </c>
      <c r="F562" s="10" t="str">
        <f t="shared" si="179"/>
        <v>ooi</v>
      </c>
      <c r="G562" s="42">
        <f t="shared" si="180"/>
        <v>0</v>
      </c>
      <c r="H562" s="43">
        <f>IF(AND($E$4=G562,$H$4=F562,$P$57&lt;=SUM(C562:E562),SUM(C562:E562)&lt;=$P$58),1+MAX(H$84:H561),0)</f>
        <v>0</v>
      </c>
      <c r="I562" s="43">
        <f t="shared" si="181"/>
        <v>0</v>
      </c>
      <c r="J562" s="219" t="str">
        <f t="shared" si="190"/>
        <v>-</v>
      </c>
      <c r="K562" s="218" t="str">
        <f>N$80</f>
        <v>-</v>
      </c>
      <c r="L562" s="46" t="str">
        <f t="shared" si="187"/>
        <v>-</v>
      </c>
      <c r="M562" s="10" t="str">
        <f t="shared" si="183"/>
        <v>ooo</v>
      </c>
      <c r="N562" s="42">
        <f t="shared" si="184"/>
        <v>0</v>
      </c>
      <c r="O562" s="43">
        <f>IF(AND($E$4=N562,$H$4=M562,$P$57&lt;=SUM(J562:L562),SUM(J562:L562)&lt;=$P$58),1+MAX(O$84:O561),0)</f>
        <v>0</v>
      </c>
      <c r="P562" s="43">
        <f t="shared" si="185"/>
        <v>0</v>
      </c>
      <c r="R562" s="10">
        <v>474</v>
      </c>
      <c r="S562" s="178" t="s">
        <v>239</v>
      </c>
      <c r="T562" s="8">
        <v>170</v>
      </c>
      <c r="U562" s="8">
        <v>264</v>
      </c>
      <c r="V562" s="8">
        <v>153</v>
      </c>
      <c r="W562" s="172">
        <f t="shared" si="188"/>
        <v>3028</v>
      </c>
      <c r="X562" s="10">
        <v>474</v>
      </c>
      <c r="AH562" s="178" t="s">
        <v>298</v>
      </c>
      <c r="AI562" s="172">
        <v>430</v>
      </c>
    </row>
    <row r="563" spans="3:35" x14ac:dyDescent="0.15">
      <c r="C563" s="217" t="str">
        <f t="shared" si="189"/>
        <v>-</v>
      </c>
      <c r="D563" s="218" t="str">
        <f>G$81</f>
        <v>-</v>
      </c>
      <c r="E563" s="46">
        <f t="shared" si="186"/>
        <v>14</v>
      </c>
      <c r="F563" s="10" t="str">
        <f t="shared" si="179"/>
        <v>ooi</v>
      </c>
      <c r="G563" s="42">
        <f t="shared" si="180"/>
        <v>0</v>
      </c>
      <c r="H563" s="43">
        <f>IF(AND($E$4=G563,$H$4=F563,$P$57&lt;=SUM(C563:E563),SUM(C563:E563)&lt;=$P$58),1+MAX(H$84:H562),0)</f>
        <v>0</v>
      </c>
      <c r="I563" s="43">
        <f t="shared" si="181"/>
        <v>0</v>
      </c>
      <c r="J563" s="219" t="str">
        <f t="shared" si="190"/>
        <v>-</v>
      </c>
      <c r="K563" s="218" t="str">
        <f>N$81</f>
        <v>-</v>
      </c>
      <c r="L563" s="46" t="str">
        <f t="shared" si="187"/>
        <v>-</v>
      </c>
      <c r="M563" s="10" t="str">
        <f t="shared" si="183"/>
        <v>ooo</v>
      </c>
      <c r="N563" s="42">
        <f t="shared" si="184"/>
        <v>0</v>
      </c>
      <c r="O563" s="43">
        <f>IF(AND($E$4=N563,$H$4=M563,$P$57&lt;=SUM(J563:L563),SUM(J563:L563)&lt;=$P$58),1+MAX(O$84:O562),0)</f>
        <v>0</v>
      </c>
      <c r="P563" s="43">
        <f t="shared" si="185"/>
        <v>0</v>
      </c>
      <c r="R563" s="10">
        <v>475</v>
      </c>
      <c r="S563" s="178" t="s">
        <v>376</v>
      </c>
      <c r="T563" s="8">
        <v>136</v>
      </c>
      <c r="U563" s="8">
        <v>237</v>
      </c>
      <c r="V563" s="8">
        <v>220</v>
      </c>
      <c r="W563" s="172">
        <f t="shared" si="188"/>
        <v>2922</v>
      </c>
      <c r="X563" s="10">
        <v>475</v>
      </c>
      <c r="AH563" s="178" t="s">
        <v>527</v>
      </c>
      <c r="AI563" s="172">
        <v>431</v>
      </c>
    </row>
    <row r="564" spans="3:35" x14ac:dyDescent="0.15">
      <c r="C564" s="217" t="str">
        <f t="shared" ref="C564:C579" si="191">F$80</f>
        <v>-</v>
      </c>
      <c r="D564" s="218">
        <f>G$66</f>
        <v>13</v>
      </c>
      <c r="E564" s="46">
        <f t="shared" si="186"/>
        <v>14</v>
      </c>
      <c r="F564" s="10" t="str">
        <f t="shared" si="179"/>
        <v>ooi</v>
      </c>
      <c r="G564" s="42">
        <f t="shared" si="180"/>
        <v>0</v>
      </c>
      <c r="H564" s="43">
        <f>IF(AND($E$4=G564,$H$4=F564,$P$57&lt;=SUM(C564:E564),SUM(C564:E564)&lt;=$P$58),1+MAX(H$84:H563),0)</f>
        <v>0</v>
      </c>
      <c r="I564" s="43">
        <f t="shared" si="181"/>
        <v>0</v>
      </c>
      <c r="J564" s="219" t="str">
        <f t="shared" ref="J564:J579" si="192">M$80</f>
        <v>-</v>
      </c>
      <c r="K564" s="218">
        <f>N$66</f>
        <v>13</v>
      </c>
      <c r="L564" s="46" t="str">
        <f t="shared" si="187"/>
        <v>-</v>
      </c>
      <c r="M564" s="10" t="str">
        <f t="shared" si="183"/>
        <v>oio</v>
      </c>
      <c r="N564" s="42">
        <f t="shared" si="184"/>
        <v>0</v>
      </c>
      <c r="O564" s="43">
        <f>IF(AND($E$4=N564,$H$4=M564,$P$57&lt;=SUM(J564:L564),SUM(J564:L564)&lt;=$P$58),1+MAX(O$84:O563),0)</f>
        <v>0</v>
      </c>
      <c r="P564" s="43">
        <f t="shared" si="185"/>
        <v>0</v>
      </c>
      <c r="R564" s="10">
        <v>476</v>
      </c>
      <c r="S564" s="178" t="s">
        <v>554</v>
      </c>
      <c r="T564" s="8">
        <v>120</v>
      </c>
      <c r="U564" s="8">
        <v>135</v>
      </c>
      <c r="V564" s="8">
        <v>278</v>
      </c>
      <c r="W564" s="172">
        <f t="shared" si="188"/>
        <v>1836</v>
      </c>
      <c r="X564" s="10">
        <v>476</v>
      </c>
      <c r="AH564" s="178" t="s">
        <v>528</v>
      </c>
      <c r="AI564" s="172">
        <v>432</v>
      </c>
    </row>
    <row r="565" spans="3:35" x14ac:dyDescent="0.15">
      <c r="C565" s="217" t="str">
        <f t="shared" si="191"/>
        <v>-</v>
      </c>
      <c r="D565" s="218">
        <f>G$67</f>
        <v>14</v>
      </c>
      <c r="E565" s="46">
        <f t="shared" si="186"/>
        <v>14</v>
      </c>
      <c r="F565" s="10" t="str">
        <f t="shared" si="179"/>
        <v>oii</v>
      </c>
      <c r="G565" s="42">
        <f t="shared" si="180"/>
        <v>0</v>
      </c>
      <c r="H565" s="43">
        <f>IF(AND($E$4=G565,$H$4=F565,$P$57&lt;=SUM(C565:E565),SUM(C565:E565)&lt;=$P$58),1+MAX(H$84:H564),0)</f>
        <v>0</v>
      </c>
      <c r="I565" s="43">
        <f t="shared" si="181"/>
        <v>0</v>
      </c>
      <c r="J565" s="219" t="str">
        <f t="shared" si="192"/>
        <v>-</v>
      </c>
      <c r="K565" s="218" t="str">
        <f>N$67</f>
        <v>-</v>
      </c>
      <c r="L565" s="46" t="str">
        <f t="shared" si="187"/>
        <v>-</v>
      </c>
      <c r="M565" s="10" t="str">
        <f t="shared" si="183"/>
        <v>ooo</v>
      </c>
      <c r="N565" s="42">
        <f t="shared" si="184"/>
        <v>0</v>
      </c>
      <c r="O565" s="43">
        <f>IF(AND($E$4=N565,$H$4=M565,$P$57&lt;=SUM(J565:L565),SUM(J565:L565)&lt;=$P$58),1+MAX(O$84:O564),0)</f>
        <v>0</v>
      </c>
      <c r="P565" s="43">
        <f t="shared" si="185"/>
        <v>0</v>
      </c>
      <c r="R565" s="10">
        <v>477</v>
      </c>
      <c r="S565" s="178" t="s">
        <v>555</v>
      </c>
      <c r="T565" s="8">
        <v>90</v>
      </c>
      <c r="U565" s="8">
        <v>180</v>
      </c>
      <c r="V565" s="8">
        <v>254</v>
      </c>
      <c r="W565" s="172">
        <f t="shared" si="188"/>
        <v>2017</v>
      </c>
      <c r="X565" s="10">
        <v>477</v>
      </c>
      <c r="AH565" s="178" t="s">
        <v>529</v>
      </c>
      <c r="AI565" s="172">
        <v>433</v>
      </c>
    </row>
    <row r="566" spans="3:35" x14ac:dyDescent="0.15">
      <c r="C566" s="217" t="str">
        <f t="shared" si="191"/>
        <v>-</v>
      </c>
      <c r="D566" s="218" t="str">
        <f>G$68</f>
        <v>-</v>
      </c>
      <c r="E566" s="46">
        <f t="shared" si="186"/>
        <v>14</v>
      </c>
      <c r="F566" s="10" t="str">
        <f t="shared" si="179"/>
        <v>ooi</v>
      </c>
      <c r="G566" s="42">
        <f t="shared" si="180"/>
        <v>0</v>
      </c>
      <c r="H566" s="43">
        <f>IF(AND($E$4=G566,$H$4=F566,$P$57&lt;=SUM(C566:E566),SUM(C566:E566)&lt;=$P$58),1+MAX(H$84:H565),0)</f>
        <v>0</v>
      </c>
      <c r="I566" s="43">
        <f t="shared" si="181"/>
        <v>0</v>
      </c>
      <c r="J566" s="219" t="str">
        <f t="shared" si="192"/>
        <v>-</v>
      </c>
      <c r="K566" s="218" t="str">
        <f>N$68</f>
        <v>-</v>
      </c>
      <c r="L566" s="46" t="str">
        <f t="shared" si="187"/>
        <v>-</v>
      </c>
      <c r="M566" s="10" t="str">
        <f t="shared" si="183"/>
        <v>ooo</v>
      </c>
      <c r="N566" s="42">
        <f t="shared" si="184"/>
        <v>0</v>
      </c>
      <c r="O566" s="43">
        <f>IF(AND($E$4=N566,$H$4=M566,$P$57&lt;=SUM(J566:L566),SUM(J566:L566)&lt;=$P$58),1+MAX(O$84:O565),0)</f>
        <v>0</v>
      </c>
      <c r="P566" s="43">
        <f t="shared" si="185"/>
        <v>0</v>
      </c>
      <c r="R566" s="10">
        <v>478</v>
      </c>
      <c r="S566" s="178" t="s">
        <v>556</v>
      </c>
      <c r="T566" s="8">
        <v>140</v>
      </c>
      <c r="U566" s="8">
        <v>171</v>
      </c>
      <c r="V566" s="8">
        <v>150</v>
      </c>
      <c r="W566" s="172">
        <f t="shared" si="188"/>
        <v>1831</v>
      </c>
      <c r="X566" s="10">
        <v>478</v>
      </c>
      <c r="AH566" s="178" t="s">
        <v>530</v>
      </c>
      <c r="AI566" s="172">
        <v>434</v>
      </c>
    </row>
    <row r="567" spans="3:35" x14ac:dyDescent="0.15">
      <c r="C567" s="217" t="str">
        <f t="shared" si="191"/>
        <v>-</v>
      </c>
      <c r="D567" s="218" t="str">
        <f>G$69</f>
        <v>-</v>
      </c>
      <c r="E567" s="46">
        <f t="shared" si="186"/>
        <v>14</v>
      </c>
      <c r="F567" s="10" t="str">
        <f t="shared" si="179"/>
        <v>ooi</v>
      </c>
      <c r="G567" s="42">
        <f t="shared" si="180"/>
        <v>0</v>
      </c>
      <c r="H567" s="43">
        <f>IF(AND($E$4=G567,$H$4=F567,$P$57&lt;=SUM(C567:E567),SUM(C567:E567)&lt;=$P$58),1+MAX(H$84:H566),0)</f>
        <v>0</v>
      </c>
      <c r="I567" s="43">
        <f t="shared" si="181"/>
        <v>0</v>
      </c>
      <c r="J567" s="219" t="str">
        <f t="shared" si="192"/>
        <v>-</v>
      </c>
      <c r="K567" s="218" t="str">
        <f>N$69</f>
        <v>-</v>
      </c>
      <c r="L567" s="46" t="str">
        <f t="shared" si="187"/>
        <v>-</v>
      </c>
      <c r="M567" s="10" t="str">
        <f t="shared" si="183"/>
        <v>ooo</v>
      </c>
      <c r="N567" s="42">
        <f t="shared" si="184"/>
        <v>0</v>
      </c>
      <c r="O567" s="43">
        <f>IF(AND($E$4=N567,$H$4=M567,$P$57&lt;=SUM(J567:L567),SUM(J567:L567)&lt;=$P$58),1+MAX(O$84:O566),0)</f>
        <v>0</v>
      </c>
      <c r="P567" s="43">
        <f t="shared" si="185"/>
        <v>0</v>
      </c>
      <c r="R567" s="10">
        <v>479</v>
      </c>
      <c r="S567" s="178" t="s">
        <v>598</v>
      </c>
      <c r="T567" s="8">
        <v>100</v>
      </c>
      <c r="U567" s="8">
        <v>185</v>
      </c>
      <c r="V567" s="8">
        <v>159</v>
      </c>
      <c r="W567" s="172">
        <f t="shared" si="188"/>
        <v>1741</v>
      </c>
      <c r="X567" s="10">
        <v>479</v>
      </c>
      <c r="AH567" s="178" t="s">
        <v>531</v>
      </c>
      <c r="AI567" s="172">
        <v>435</v>
      </c>
    </row>
    <row r="568" spans="3:35" x14ac:dyDescent="0.15">
      <c r="C568" s="217" t="str">
        <f t="shared" si="191"/>
        <v>-</v>
      </c>
      <c r="D568" s="218" t="str">
        <f>G$70</f>
        <v>-</v>
      </c>
      <c r="E568" s="46">
        <f t="shared" si="186"/>
        <v>14</v>
      </c>
      <c r="F568" s="10" t="str">
        <f t="shared" si="179"/>
        <v>ooi</v>
      </c>
      <c r="G568" s="42">
        <f t="shared" si="180"/>
        <v>0</v>
      </c>
      <c r="H568" s="43">
        <f>IF(AND($E$4=G568,$H$4=F568,$P$57&lt;=SUM(C568:E568),SUM(C568:E568)&lt;=$P$58),1+MAX(H$84:H567),0)</f>
        <v>0</v>
      </c>
      <c r="I568" s="43">
        <f t="shared" si="181"/>
        <v>0</v>
      </c>
      <c r="J568" s="219" t="str">
        <f t="shared" si="192"/>
        <v>-</v>
      </c>
      <c r="K568" s="218" t="str">
        <f>N$70</f>
        <v>-</v>
      </c>
      <c r="L568" s="46" t="str">
        <f t="shared" si="187"/>
        <v>-</v>
      </c>
      <c r="M568" s="10" t="str">
        <f t="shared" si="183"/>
        <v>ooo</v>
      </c>
      <c r="N568" s="42">
        <f t="shared" si="184"/>
        <v>0</v>
      </c>
      <c r="O568" s="43">
        <f>IF(AND($E$4=N568,$H$4=M568,$P$57&lt;=SUM(J568:L568),SUM(J568:L568)&lt;=$P$58),1+MAX(O$84:O567),0)</f>
        <v>0</v>
      </c>
      <c r="P568" s="43">
        <f t="shared" si="185"/>
        <v>0</v>
      </c>
      <c r="R568" s="10">
        <v>480</v>
      </c>
      <c r="S568" s="178" t="s">
        <v>558</v>
      </c>
      <c r="T568" s="8">
        <v>150</v>
      </c>
      <c r="U568" s="8">
        <v>156</v>
      </c>
      <c r="V568" s="8">
        <v>270</v>
      </c>
      <c r="W568" s="172">
        <f t="shared" si="188"/>
        <v>2282</v>
      </c>
      <c r="X568" s="10">
        <v>480</v>
      </c>
      <c r="AH568" s="178" t="s">
        <v>532</v>
      </c>
      <c r="AI568" s="172">
        <v>436</v>
      </c>
    </row>
    <row r="569" spans="3:35" x14ac:dyDescent="0.15">
      <c r="C569" s="217" t="str">
        <f t="shared" si="191"/>
        <v>-</v>
      </c>
      <c r="D569" s="218" t="str">
        <f>G$71</f>
        <v>-</v>
      </c>
      <c r="E569" s="46">
        <f t="shared" si="186"/>
        <v>14</v>
      </c>
      <c r="F569" s="10" t="str">
        <f t="shared" si="179"/>
        <v>ooi</v>
      </c>
      <c r="G569" s="42">
        <f t="shared" si="180"/>
        <v>0</v>
      </c>
      <c r="H569" s="43">
        <f>IF(AND($E$4=G569,$H$4=F569,$P$57&lt;=SUM(C569:E569),SUM(C569:E569)&lt;=$P$58),1+MAX(H$84:H568),0)</f>
        <v>0</v>
      </c>
      <c r="I569" s="43">
        <f t="shared" si="181"/>
        <v>0</v>
      </c>
      <c r="J569" s="219" t="str">
        <f t="shared" si="192"/>
        <v>-</v>
      </c>
      <c r="K569" s="218" t="str">
        <f>N$71</f>
        <v>-</v>
      </c>
      <c r="L569" s="46" t="str">
        <f t="shared" si="187"/>
        <v>-</v>
      </c>
      <c r="M569" s="10" t="str">
        <f t="shared" si="183"/>
        <v>ooo</v>
      </c>
      <c r="N569" s="42">
        <f t="shared" si="184"/>
        <v>0</v>
      </c>
      <c r="O569" s="43">
        <f>IF(AND($E$4=N569,$H$4=M569,$P$57&lt;=SUM(J569:L569),SUM(J569:L569)&lt;=$P$58),1+MAX(O$84:O568),0)</f>
        <v>0</v>
      </c>
      <c r="P569" s="43">
        <f t="shared" si="185"/>
        <v>0</v>
      </c>
      <c r="R569" s="10">
        <v>481</v>
      </c>
      <c r="S569" s="178" t="s">
        <v>559</v>
      </c>
      <c r="T569" s="8">
        <v>160</v>
      </c>
      <c r="U569" s="8">
        <v>212</v>
      </c>
      <c r="V569" s="8">
        <v>212</v>
      </c>
      <c r="W569" s="172">
        <f t="shared" si="188"/>
        <v>2785</v>
      </c>
      <c r="X569" s="10">
        <v>481</v>
      </c>
      <c r="AH569" s="178" t="s">
        <v>533</v>
      </c>
      <c r="AI569" s="172">
        <v>437</v>
      </c>
    </row>
    <row r="570" spans="3:35" x14ac:dyDescent="0.15">
      <c r="C570" s="217" t="str">
        <f t="shared" si="191"/>
        <v>-</v>
      </c>
      <c r="D570" s="218" t="str">
        <f>G$72</f>
        <v>-</v>
      </c>
      <c r="E570" s="46">
        <f t="shared" si="186"/>
        <v>14</v>
      </c>
      <c r="F570" s="10" t="str">
        <f t="shared" si="179"/>
        <v>ooi</v>
      </c>
      <c r="G570" s="42">
        <f t="shared" si="180"/>
        <v>0</v>
      </c>
      <c r="H570" s="43">
        <f>IF(AND($E$4=G570,$H$4=F570,$P$57&lt;=SUM(C570:E570),SUM(C570:E570)&lt;=$P$58),1+MAX(H$84:H569),0)</f>
        <v>0</v>
      </c>
      <c r="I570" s="43">
        <f t="shared" si="181"/>
        <v>0</v>
      </c>
      <c r="J570" s="219" t="str">
        <f t="shared" si="192"/>
        <v>-</v>
      </c>
      <c r="K570" s="218" t="str">
        <f>N$72</f>
        <v>-</v>
      </c>
      <c r="L570" s="46" t="str">
        <f t="shared" si="187"/>
        <v>-</v>
      </c>
      <c r="M570" s="10" t="str">
        <f t="shared" si="183"/>
        <v>ooo</v>
      </c>
      <c r="N570" s="42">
        <f t="shared" si="184"/>
        <v>0</v>
      </c>
      <c r="O570" s="43">
        <f>IF(AND($E$4=N570,$H$4=M570,$P$57&lt;=SUM(J570:L570),SUM(J570:L570)&lt;=$P$58),1+MAX(O$84:O569),0)</f>
        <v>0</v>
      </c>
      <c r="P570" s="43">
        <f t="shared" si="185"/>
        <v>0</v>
      </c>
      <c r="R570" s="10">
        <v>482</v>
      </c>
      <c r="S570" s="178" t="s">
        <v>560</v>
      </c>
      <c r="T570" s="8">
        <v>150</v>
      </c>
      <c r="U570" s="8">
        <v>270</v>
      </c>
      <c r="V570" s="8">
        <v>151</v>
      </c>
      <c r="W570" s="172">
        <f t="shared" si="188"/>
        <v>2903</v>
      </c>
      <c r="X570" s="10">
        <v>482</v>
      </c>
      <c r="AH570" s="178" t="s">
        <v>285</v>
      </c>
      <c r="AI570" s="172">
        <v>438</v>
      </c>
    </row>
    <row r="571" spans="3:35" x14ac:dyDescent="0.15">
      <c r="C571" s="217" t="str">
        <f t="shared" si="191"/>
        <v>-</v>
      </c>
      <c r="D571" s="218" t="str">
        <f>G$73</f>
        <v>-</v>
      </c>
      <c r="E571" s="46">
        <f t="shared" si="186"/>
        <v>14</v>
      </c>
      <c r="F571" s="10" t="str">
        <f t="shared" si="179"/>
        <v>ooi</v>
      </c>
      <c r="G571" s="42">
        <f t="shared" si="180"/>
        <v>0</v>
      </c>
      <c r="H571" s="43">
        <f>IF(AND($E$4=G571,$H$4=F571,$P$57&lt;=SUM(C571:E571),SUM(C571:E571)&lt;=$P$58),1+MAX(H$84:H570),0)</f>
        <v>0</v>
      </c>
      <c r="I571" s="43">
        <f t="shared" si="181"/>
        <v>0</v>
      </c>
      <c r="J571" s="219" t="str">
        <f t="shared" si="192"/>
        <v>-</v>
      </c>
      <c r="K571" s="218" t="str">
        <f>N$73</f>
        <v>-</v>
      </c>
      <c r="L571" s="46" t="str">
        <f t="shared" si="187"/>
        <v>-</v>
      </c>
      <c r="M571" s="10" t="str">
        <f t="shared" si="183"/>
        <v>ooo</v>
      </c>
      <c r="N571" s="42">
        <f t="shared" si="184"/>
        <v>0</v>
      </c>
      <c r="O571" s="43">
        <f>IF(AND($E$4=N571,$H$4=M571,$P$57&lt;=SUM(J571:L571),SUM(J571:L571)&lt;=$P$58),1+MAX(O$84:O570),0)</f>
        <v>0</v>
      </c>
      <c r="P571" s="43">
        <f t="shared" si="185"/>
        <v>0</v>
      </c>
      <c r="R571" s="10">
        <v>483</v>
      </c>
      <c r="S571" s="178" t="s">
        <v>561</v>
      </c>
      <c r="T571" s="8">
        <v>200</v>
      </c>
      <c r="U571" s="8">
        <v>302</v>
      </c>
      <c r="V571" s="8">
        <v>242</v>
      </c>
      <c r="W571" s="172">
        <f t="shared" si="188"/>
        <v>4587</v>
      </c>
      <c r="X571" s="10">
        <v>483</v>
      </c>
      <c r="AH571" s="178" t="s">
        <v>212</v>
      </c>
      <c r="AI571" s="172">
        <v>439</v>
      </c>
    </row>
    <row r="572" spans="3:35" x14ac:dyDescent="0.15">
      <c r="C572" s="217" t="str">
        <f t="shared" si="191"/>
        <v>-</v>
      </c>
      <c r="D572" s="218" t="str">
        <f>G$74</f>
        <v>-</v>
      </c>
      <c r="E572" s="46">
        <f t="shared" si="186"/>
        <v>14</v>
      </c>
      <c r="F572" s="10" t="str">
        <f t="shared" si="179"/>
        <v>ooi</v>
      </c>
      <c r="G572" s="42">
        <f t="shared" si="180"/>
        <v>0</v>
      </c>
      <c r="H572" s="43">
        <f>IF(AND($E$4=G572,$H$4=F572,$P$57&lt;=SUM(C572:E572),SUM(C572:E572)&lt;=$P$58),1+MAX(H$84:H571),0)</f>
        <v>0</v>
      </c>
      <c r="I572" s="43">
        <f t="shared" si="181"/>
        <v>0</v>
      </c>
      <c r="J572" s="219" t="str">
        <f t="shared" si="192"/>
        <v>-</v>
      </c>
      <c r="K572" s="218" t="str">
        <f>N$74</f>
        <v>-</v>
      </c>
      <c r="L572" s="46" t="str">
        <f t="shared" si="187"/>
        <v>-</v>
      </c>
      <c r="M572" s="10" t="str">
        <f t="shared" si="183"/>
        <v>ooo</v>
      </c>
      <c r="N572" s="42">
        <f t="shared" si="184"/>
        <v>0</v>
      </c>
      <c r="O572" s="43">
        <f>IF(AND($E$4=N572,$H$4=M572,$P$57&lt;=SUM(J572:L572),SUM(J572:L572)&lt;=$P$58),1+MAX(O$84:O571),0)</f>
        <v>0</v>
      </c>
      <c r="P572" s="43">
        <f t="shared" si="185"/>
        <v>0</v>
      </c>
      <c r="R572" s="10">
        <v>484</v>
      </c>
      <c r="S572" s="178" t="s">
        <v>562</v>
      </c>
      <c r="T572" s="8">
        <v>180</v>
      </c>
      <c r="U572" s="8">
        <v>308</v>
      </c>
      <c r="V572" s="8">
        <v>247</v>
      </c>
      <c r="W572" s="172">
        <f t="shared" si="188"/>
        <v>4494</v>
      </c>
      <c r="X572" s="10">
        <v>484</v>
      </c>
      <c r="AH572" s="178" t="s">
        <v>196</v>
      </c>
      <c r="AI572" s="172">
        <v>440</v>
      </c>
    </row>
    <row r="573" spans="3:35" x14ac:dyDescent="0.15">
      <c r="C573" s="217" t="str">
        <f t="shared" si="191"/>
        <v>-</v>
      </c>
      <c r="D573" s="218" t="str">
        <f>G$75</f>
        <v>-</v>
      </c>
      <c r="E573" s="46">
        <f t="shared" si="186"/>
        <v>14</v>
      </c>
      <c r="F573" s="10" t="str">
        <f t="shared" si="179"/>
        <v>ooi</v>
      </c>
      <c r="G573" s="42">
        <f t="shared" si="180"/>
        <v>0</v>
      </c>
      <c r="H573" s="43">
        <f>IF(AND($E$4=G573,$H$4=F573,$P$57&lt;=SUM(C573:E573),SUM(C573:E573)&lt;=$P$58),1+MAX(H$84:H572),0)</f>
        <v>0</v>
      </c>
      <c r="I573" s="43">
        <f t="shared" si="181"/>
        <v>0</v>
      </c>
      <c r="J573" s="219" t="str">
        <f t="shared" si="192"/>
        <v>-</v>
      </c>
      <c r="K573" s="218" t="str">
        <f>N$75</f>
        <v>-</v>
      </c>
      <c r="L573" s="46" t="str">
        <f t="shared" si="187"/>
        <v>-</v>
      </c>
      <c r="M573" s="10" t="str">
        <f t="shared" si="183"/>
        <v>ooo</v>
      </c>
      <c r="N573" s="42">
        <f t="shared" si="184"/>
        <v>0</v>
      </c>
      <c r="O573" s="43">
        <f>IF(AND($E$4=N573,$H$4=M573,$P$57&lt;=SUM(J573:L573),SUM(J573:L573)&lt;=$P$58),1+MAX(O$84:O572),0)</f>
        <v>0</v>
      </c>
      <c r="P573" s="43">
        <f t="shared" si="185"/>
        <v>0</v>
      </c>
      <c r="R573" s="10">
        <v>485</v>
      </c>
      <c r="S573" s="178" t="s">
        <v>563</v>
      </c>
      <c r="T573" s="8">
        <v>182</v>
      </c>
      <c r="U573" s="8">
        <v>251</v>
      </c>
      <c r="V573" s="8">
        <v>213</v>
      </c>
      <c r="W573" s="172">
        <f t="shared" si="188"/>
        <v>3470</v>
      </c>
      <c r="X573" s="10">
        <v>485</v>
      </c>
      <c r="AH573" s="178" t="s">
        <v>534</v>
      </c>
      <c r="AI573" s="172">
        <v>441</v>
      </c>
    </row>
    <row r="574" spans="3:35" x14ac:dyDescent="0.15">
      <c r="C574" s="217" t="str">
        <f t="shared" si="191"/>
        <v>-</v>
      </c>
      <c r="D574" s="218" t="str">
        <f>G$76</f>
        <v>-</v>
      </c>
      <c r="E574" s="46">
        <f t="shared" si="186"/>
        <v>14</v>
      </c>
      <c r="F574" s="10" t="str">
        <f t="shared" si="179"/>
        <v>ooi</v>
      </c>
      <c r="G574" s="42">
        <f t="shared" si="180"/>
        <v>0</v>
      </c>
      <c r="H574" s="43">
        <f>IF(AND($E$4=G574,$H$4=F574,$P$57&lt;=SUM(C574:E574),SUM(C574:E574)&lt;=$P$58),1+MAX(H$84:H573),0)</f>
        <v>0</v>
      </c>
      <c r="I574" s="43">
        <f t="shared" si="181"/>
        <v>0</v>
      </c>
      <c r="J574" s="219" t="str">
        <f t="shared" si="192"/>
        <v>-</v>
      </c>
      <c r="K574" s="218" t="str">
        <f>N$76</f>
        <v>-</v>
      </c>
      <c r="L574" s="46" t="str">
        <f t="shared" si="187"/>
        <v>-</v>
      </c>
      <c r="M574" s="10" t="str">
        <f t="shared" si="183"/>
        <v>ooo</v>
      </c>
      <c r="N574" s="42">
        <f t="shared" si="184"/>
        <v>0</v>
      </c>
      <c r="O574" s="43">
        <f>IF(AND($E$4=N574,$H$4=M574,$P$57&lt;=SUM(J574:L574),SUM(J574:L574)&lt;=$P$58),1+MAX(O$84:O573),0)</f>
        <v>0</v>
      </c>
      <c r="P574" s="43">
        <f t="shared" si="185"/>
        <v>0</v>
      </c>
      <c r="R574" s="10">
        <v>486</v>
      </c>
      <c r="S574" s="178" t="s">
        <v>564</v>
      </c>
      <c r="T574" s="8">
        <v>220</v>
      </c>
      <c r="U574" s="8">
        <v>315</v>
      </c>
      <c r="V574" s="8">
        <v>231</v>
      </c>
      <c r="W574" s="172">
        <f t="shared" si="188"/>
        <v>4884</v>
      </c>
      <c r="X574" s="10">
        <v>486</v>
      </c>
      <c r="AH574" s="178" t="s">
        <v>535</v>
      </c>
      <c r="AI574" s="172">
        <v>442</v>
      </c>
    </row>
    <row r="575" spans="3:35" x14ac:dyDescent="0.15">
      <c r="C575" s="217" t="str">
        <f t="shared" si="191"/>
        <v>-</v>
      </c>
      <c r="D575" s="218" t="str">
        <f>G$77</f>
        <v>-</v>
      </c>
      <c r="E575" s="46">
        <f t="shared" si="186"/>
        <v>14</v>
      </c>
      <c r="F575" s="10" t="str">
        <f t="shared" si="179"/>
        <v>ooi</v>
      </c>
      <c r="G575" s="42">
        <f t="shared" si="180"/>
        <v>0</v>
      </c>
      <c r="H575" s="43">
        <f>IF(AND($E$4=G575,$H$4=F575,$P$57&lt;=SUM(C575:E575),SUM(C575:E575)&lt;=$P$58),1+MAX(H$84:H574),0)</f>
        <v>0</v>
      </c>
      <c r="I575" s="43">
        <f t="shared" si="181"/>
        <v>0</v>
      </c>
      <c r="J575" s="219" t="str">
        <f t="shared" si="192"/>
        <v>-</v>
      </c>
      <c r="K575" s="218" t="str">
        <f>N$77</f>
        <v>-</v>
      </c>
      <c r="L575" s="46" t="str">
        <f t="shared" si="187"/>
        <v>-</v>
      </c>
      <c r="M575" s="10" t="str">
        <f t="shared" si="183"/>
        <v>ooo</v>
      </c>
      <c r="N575" s="42">
        <f t="shared" si="184"/>
        <v>0</v>
      </c>
      <c r="O575" s="43">
        <f>IF(AND($E$4=N575,$H$4=M575,$P$57&lt;=SUM(J575:L575),SUM(J575:L575)&lt;=$P$58),1+MAX(O$84:O574),0)</f>
        <v>0</v>
      </c>
      <c r="P575" s="43">
        <f t="shared" si="185"/>
        <v>0</v>
      </c>
      <c r="R575" s="10">
        <v>487</v>
      </c>
      <c r="S575" s="178" t="s">
        <v>607</v>
      </c>
      <c r="T575" s="8">
        <v>300</v>
      </c>
      <c r="U575" s="8">
        <v>206</v>
      </c>
      <c r="V575" s="8">
        <v>247</v>
      </c>
      <c r="W575" s="172">
        <f t="shared" si="188"/>
        <v>3908</v>
      </c>
      <c r="X575" s="10">
        <v>487</v>
      </c>
      <c r="AH575" s="178" t="s">
        <v>536</v>
      </c>
      <c r="AI575" s="172">
        <v>443</v>
      </c>
    </row>
    <row r="576" spans="3:35" x14ac:dyDescent="0.15">
      <c r="C576" s="217" t="str">
        <f t="shared" si="191"/>
        <v>-</v>
      </c>
      <c r="D576" s="218" t="str">
        <f>G$78</f>
        <v>-</v>
      </c>
      <c r="E576" s="46">
        <f t="shared" si="186"/>
        <v>14</v>
      </c>
      <c r="F576" s="10" t="str">
        <f t="shared" si="179"/>
        <v>ooi</v>
      </c>
      <c r="G576" s="42">
        <f t="shared" si="180"/>
        <v>0</v>
      </c>
      <c r="H576" s="43">
        <f>IF(AND($E$4=G576,$H$4=F576,$P$57&lt;=SUM(C576:E576),SUM(C576:E576)&lt;=$P$58),1+MAX(H$84:H575),0)</f>
        <v>0</v>
      </c>
      <c r="I576" s="43">
        <f t="shared" si="181"/>
        <v>0</v>
      </c>
      <c r="J576" s="219" t="str">
        <f t="shared" si="192"/>
        <v>-</v>
      </c>
      <c r="K576" s="218" t="str">
        <f>N$78</f>
        <v>-</v>
      </c>
      <c r="L576" s="46" t="str">
        <f t="shared" si="187"/>
        <v>-</v>
      </c>
      <c r="M576" s="10" t="str">
        <f t="shared" si="183"/>
        <v>ooo</v>
      </c>
      <c r="N576" s="42">
        <f t="shared" si="184"/>
        <v>0</v>
      </c>
      <c r="O576" s="43">
        <f>IF(AND($E$4=N576,$H$4=M576,$P$57&lt;=SUM(J576:L576),SUM(J576:L576)&lt;=$P$58),1+MAX(O$84:O575),0)</f>
        <v>0</v>
      </c>
      <c r="P576" s="43">
        <f t="shared" si="185"/>
        <v>0</v>
      </c>
      <c r="R576" s="10">
        <f>R575+0.01</f>
        <v>487.01</v>
      </c>
      <c r="S576" s="178" t="s">
        <v>609</v>
      </c>
      <c r="T576" s="8">
        <v>300</v>
      </c>
      <c r="U576" s="8">
        <v>247</v>
      </c>
      <c r="V576" s="8">
        <v>206</v>
      </c>
      <c r="W576" s="172">
        <f t="shared" si="188"/>
        <v>4255</v>
      </c>
      <c r="X576" s="10">
        <v>487</v>
      </c>
      <c r="AH576" s="178" t="s">
        <v>537</v>
      </c>
      <c r="AI576" s="172">
        <v>444</v>
      </c>
    </row>
    <row r="577" spans="3:35" x14ac:dyDescent="0.15">
      <c r="C577" s="217" t="str">
        <f t="shared" si="191"/>
        <v>-</v>
      </c>
      <c r="D577" s="218" t="str">
        <f>G$79</f>
        <v>-</v>
      </c>
      <c r="E577" s="46">
        <f t="shared" si="186"/>
        <v>14</v>
      </c>
      <c r="F577" s="10" t="str">
        <f t="shared" si="179"/>
        <v>ooi</v>
      </c>
      <c r="G577" s="42">
        <f t="shared" si="180"/>
        <v>0</v>
      </c>
      <c r="H577" s="43">
        <f>IF(AND($E$4=G577,$H$4=F577,$P$57&lt;=SUM(C577:E577),SUM(C577:E577)&lt;=$P$58),1+MAX(H$84:H576),0)</f>
        <v>0</v>
      </c>
      <c r="I577" s="43">
        <f t="shared" si="181"/>
        <v>0</v>
      </c>
      <c r="J577" s="219" t="str">
        <f t="shared" si="192"/>
        <v>-</v>
      </c>
      <c r="K577" s="218" t="str">
        <f>N$79</f>
        <v>-</v>
      </c>
      <c r="L577" s="46" t="str">
        <f t="shared" si="187"/>
        <v>-</v>
      </c>
      <c r="M577" s="10" t="str">
        <f t="shared" si="183"/>
        <v>ooo</v>
      </c>
      <c r="N577" s="42">
        <f t="shared" si="184"/>
        <v>0</v>
      </c>
      <c r="O577" s="43">
        <f>IF(AND($E$4=N577,$H$4=M577,$P$57&lt;=SUM(J577:L577),SUM(J577:L577)&lt;=$P$58),1+MAX(O$84:O576),0)</f>
        <v>0</v>
      </c>
      <c r="P577" s="43">
        <f t="shared" si="185"/>
        <v>0</v>
      </c>
      <c r="R577" s="10">
        <v>488</v>
      </c>
      <c r="S577" s="178" t="s">
        <v>567</v>
      </c>
      <c r="T577" s="8">
        <v>240</v>
      </c>
      <c r="U577" s="8">
        <v>152</v>
      </c>
      <c r="V577" s="8">
        <v>263</v>
      </c>
      <c r="W577" s="172">
        <f t="shared" si="188"/>
        <v>2737</v>
      </c>
      <c r="X577" s="10">
        <v>488</v>
      </c>
      <c r="AH577" s="178" t="s">
        <v>538</v>
      </c>
      <c r="AI577" s="172">
        <v>445</v>
      </c>
    </row>
    <row r="578" spans="3:35" x14ac:dyDescent="0.15">
      <c r="C578" s="217" t="str">
        <f t="shared" si="191"/>
        <v>-</v>
      </c>
      <c r="D578" s="218" t="str">
        <f>G$80</f>
        <v>-</v>
      </c>
      <c r="E578" s="46">
        <f t="shared" si="186"/>
        <v>14</v>
      </c>
      <c r="F578" s="10" t="str">
        <f t="shared" si="179"/>
        <v>ooi</v>
      </c>
      <c r="G578" s="42">
        <f t="shared" si="180"/>
        <v>0</v>
      </c>
      <c r="H578" s="43">
        <f>IF(AND($E$4=G578,$H$4=F578,$P$57&lt;=SUM(C578:E578),SUM(C578:E578)&lt;=$P$58),1+MAX(H$84:H577),0)</f>
        <v>0</v>
      </c>
      <c r="I578" s="43">
        <f t="shared" si="181"/>
        <v>0</v>
      </c>
      <c r="J578" s="219" t="str">
        <f t="shared" si="192"/>
        <v>-</v>
      </c>
      <c r="K578" s="218" t="str">
        <f>N$80</f>
        <v>-</v>
      </c>
      <c r="L578" s="46" t="str">
        <f t="shared" si="187"/>
        <v>-</v>
      </c>
      <c r="M578" s="10" t="str">
        <f t="shared" si="183"/>
        <v>ooo</v>
      </c>
      <c r="N578" s="42">
        <f t="shared" si="184"/>
        <v>0</v>
      </c>
      <c r="O578" s="43">
        <f>IF(AND($E$4=N578,$H$4=M578,$P$57&lt;=SUM(J578:L578),SUM(J578:L578)&lt;=$P$58),1+MAX(O$84:O577),0)</f>
        <v>0</v>
      </c>
      <c r="P578" s="43">
        <f t="shared" si="185"/>
        <v>0</v>
      </c>
      <c r="R578" s="10">
        <v>489</v>
      </c>
      <c r="S578" s="178" t="s">
        <v>568</v>
      </c>
      <c r="T578" s="8">
        <v>160</v>
      </c>
      <c r="U578" s="8">
        <v>162</v>
      </c>
      <c r="V578" s="8">
        <v>162</v>
      </c>
      <c r="W578" s="172">
        <f t="shared" si="188"/>
        <v>1917</v>
      </c>
      <c r="X578" s="10">
        <v>489</v>
      </c>
      <c r="AH578" s="178" t="s">
        <v>247</v>
      </c>
      <c r="AI578" s="172">
        <v>446</v>
      </c>
    </row>
    <row r="579" spans="3:35" x14ac:dyDescent="0.15">
      <c r="C579" s="217" t="str">
        <f t="shared" si="191"/>
        <v>-</v>
      </c>
      <c r="D579" s="218" t="str">
        <f>G$81</f>
        <v>-</v>
      </c>
      <c r="E579" s="46">
        <f t="shared" si="186"/>
        <v>14</v>
      </c>
      <c r="F579" s="10" t="str">
        <f t="shared" si="179"/>
        <v>ooi</v>
      </c>
      <c r="G579" s="42">
        <f t="shared" si="180"/>
        <v>0</v>
      </c>
      <c r="H579" s="43">
        <f>IF(AND($E$4=G579,$H$4=F579,$P$57&lt;=SUM(C579:E579),SUM(C579:E579)&lt;=$P$58),1+MAX(H$84:H578),0)</f>
        <v>0</v>
      </c>
      <c r="I579" s="43">
        <f t="shared" si="181"/>
        <v>0</v>
      </c>
      <c r="J579" s="219" t="str">
        <f t="shared" si="192"/>
        <v>-</v>
      </c>
      <c r="K579" s="218" t="str">
        <f>N$81</f>
        <v>-</v>
      </c>
      <c r="L579" s="46" t="str">
        <f t="shared" si="187"/>
        <v>-</v>
      </c>
      <c r="M579" s="10" t="str">
        <f t="shared" si="183"/>
        <v>ooo</v>
      </c>
      <c r="N579" s="42">
        <f t="shared" si="184"/>
        <v>0</v>
      </c>
      <c r="O579" s="43">
        <f>IF(AND($E$4=N579,$H$4=M579,$P$57&lt;=SUM(J579:L579),SUM(J579:L579)&lt;=$P$58),1+MAX(O$84:O578),0)</f>
        <v>0</v>
      </c>
      <c r="P579" s="43">
        <f t="shared" si="185"/>
        <v>0</v>
      </c>
      <c r="R579" s="10">
        <v>490</v>
      </c>
      <c r="S579" s="178" t="s">
        <v>569</v>
      </c>
      <c r="T579" s="8">
        <v>200</v>
      </c>
      <c r="U579" s="8">
        <v>210</v>
      </c>
      <c r="V579" s="8">
        <v>210</v>
      </c>
      <c r="W579" s="172">
        <f t="shared" si="188"/>
        <v>3046</v>
      </c>
      <c r="X579" s="10">
        <v>490</v>
      </c>
      <c r="AH579" s="178" t="s">
        <v>539</v>
      </c>
      <c r="AI579" s="172">
        <v>447</v>
      </c>
    </row>
    <row r="580" spans="3:35" x14ac:dyDescent="0.15">
      <c r="C580" s="217" t="str">
        <f t="shared" ref="C580:C595" si="193">F$81</f>
        <v>-</v>
      </c>
      <c r="D580" s="218">
        <f>G$66</f>
        <v>13</v>
      </c>
      <c r="E580" s="46">
        <f t="shared" si="186"/>
        <v>14</v>
      </c>
      <c r="F580" s="10" t="str">
        <f t="shared" si="179"/>
        <v>ooi</v>
      </c>
      <c r="G580" s="42">
        <f t="shared" si="180"/>
        <v>0</v>
      </c>
      <c r="H580" s="43">
        <f>IF(AND($E$4=G580,$H$4=F580,$P$57&lt;=SUM(C580:E580),SUM(C580:E580)&lt;=$P$58),1+MAX(H$84:H579),0)</f>
        <v>0</v>
      </c>
      <c r="I580" s="43">
        <f t="shared" si="181"/>
        <v>0</v>
      </c>
      <c r="J580" s="219" t="str">
        <f t="shared" ref="J580:J595" si="194">M$81</f>
        <v>-</v>
      </c>
      <c r="K580" s="218">
        <f>N$66</f>
        <v>13</v>
      </c>
      <c r="L580" s="46" t="str">
        <f t="shared" si="187"/>
        <v>-</v>
      </c>
      <c r="M580" s="10" t="str">
        <f t="shared" si="183"/>
        <v>oio</v>
      </c>
      <c r="N580" s="42">
        <f t="shared" si="184"/>
        <v>0</v>
      </c>
      <c r="O580" s="43">
        <f>IF(AND($E$4=N580,$H$4=M580,$P$57&lt;=SUM(J580:L580),SUM(J580:L580)&lt;=$P$58),1+MAX(O$84:O579),0)</f>
        <v>0</v>
      </c>
      <c r="P580" s="43">
        <f t="shared" si="185"/>
        <v>0</v>
      </c>
      <c r="R580" s="10">
        <v>491</v>
      </c>
      <c r="S580" s="178" t="s">
        <v>570</v>
      </c>
      <c r="T580" s="8">
        <v>140</v>
      </c>
      <c r="U580" s="8">
        <v>285</v>
      </c>
      <c r="V580" s="8">
        <v>198</v>
      </c>
      <c r="W580" s="172">
        <f t="shared" si="188"/>
        <v>3355</v>
      </c>
      <c r="X580" s="10">
        <v>491</v>
      </c>
      <c r="AH580" s="178" t="s">
        <v>540</v>
      </c>
      <c r="AI580" s="172">
        <v>448</v>
      </c>
    </row>
    <row r="581" spans="3:35" x14ac:dyDescent="0.15">
      <c r="C581" s="217" t="str">
        <f t="shared" si="193"/>
        <v>-</v>
      </c>
      <c r="D581" s="218">
        <f>G$67</f>
        <v>14</v>
      </c>
      <c r="E581" s="46">
        <f t="shared" si="186"/>
        <v>14</v>
      </c>
      <c r="F581" s="10" t="str">
        <f t="shared" si="179"/>
        <v>oii</v>
      </c>
      <c r="G581" s="42">
        <f t="shared" si="180"/>
        <v>0</v>
      </c>
      <c r="H581" s="43">
        <f>IF(AND($E$4=G581,$H$4=F581,$P$57&lt;=SUM(C581:E581),SUM(C581:E581)&lt;=$P$58),1+MAX(H$84:H580),0)</f>
        <v>0</v>
      </c>
      <c r="I581" s="43">
        <f t="shared" si="181"/>
        <v>0</v>
      </c>
      <c r="J581" s="219" t="str">
        <f t="shared" si="194"/>
        <v>-</v>
      </c>
      <c r="K581" s="218" t="str">
        <f>N$67</f>
        <v>-</v>
      </c>
      <c r="L581" s="46" t="str">
        <f t="shared" si="187"/>
        <v>-</v>
      </c>
      <c r="M581" s="10" t="str">
        <f t="shared" si="183"/>
        <v>ooo</v>
      </c>
      <c r="N581" s="42">
        <f t="shared" si="184"/>
        <v>0</v>
      </c>
      <c r="O581" s="43">
        <f>IF(AND($E$4=N581,$H$4=M581,$P$57&lt;=SUM(J581:L581),SUM(J581:L581)&lt;=$P$58),1+MAX(O$84:O580),0)</f>
        <v>0</v>
      </c>
      <c r="P581" s="43">
        <f t="shared" si="185"/>
        <v>0</v>
      </c>
      <c r="R581" s="10">
        <v>492</v>
      </c>
      <c r="S581" s="178" t="s">
        <v>615</v>
      </c>
      <c r="T581" s="8">
        <v>200</v>
      </c>
      <c r="U581" s="8">
        <v>210</v>
      </c>
      <c r="V581" s="8">
        <v>210</v>
      </c>
      <c r="W581" s="172">
        <f t="shared" si="188"/>
        <v>3046</v>
      </c>
      <c r="X581" s="10">
        <v>492</v>
      </c>
      <c r="AH581" s="178" t="s">
        <v>541</v>
      </c>
      <c r="AI581" s="172">
        <v>449</v>
      </c>
    </row>
    <row r="582" spans="3:35" x14ac:dyDescent="0.15">
      <c r="C582" s="217" t="str">
        <f t="shared" si="193"/>
        <v>-</v>
      </c>
      <c r="D582" s="218" t="str">
        <f>G$68</f>
        <v>-</v>
      </c>
      <c r="E582" s="46">
        <f t="shared" si="186"/>
        <v>14</v>
      </c>
      <c r="F582" s="10" t="str">
        <f t="shared" si="179"/>
        <v>ooi</v>
      </c>
      <c r="G582" s="42">
        <f t="shared" si="180"/>
        <v>0</v>
      </c>
      <c r="H582" s="43">
        <f>IF(AND($E$4=G582,$H$4=F582,$P$57&lt;=SUM(C582:E582),SUM(C582:E582)&lt;=$P$58),1+MAX(H$84:H581),0)</f>
        <v>0</v>
      </c>
      <c r="I582" s="43">
        <f t="shared" si="181"/>
        <v>0</v>
      </c>
      <c r="J582" s="219" t="str">
        <f t="shared" si="194"/>
        <v>-</v>
      </c>
      <c r="K582" s="218" t="str">
        <f>N$68</f>
        <v>-</v>
      </c>
      <c r="L582" s="46" t="str">
        <f t="shared" si="187"/>
        <v>-</v>
      </c>
      <c r="M582" s="10" t="str">
        <f t="shared" si="183"/>
        <v>ooo</v>
      </c>
      <c r="N582" s="42">
        <f t="shared" si="184"/>
        <v>0</v>
      </c>
      <c r="O582" s="43">
        <f>IF(AND($E$4=N582,$H$4=M582,$P$57&lt;=SUM(J582:L582),SUM(J582:L582)&lt;=$P$58),1+MAX(O$84:O581),0)</f>
        <v>0</v>
      </c>
      <c r="P582" s="43">
        <f t="shared" si="185"/>
        <v>0</v>
      </c>
      <c r="R582" s="10">
        <f>R581+0.01</f>
        <v>492.01</v>
      </c>
      <c r="S582" s="178" t="s">
        <v>617</v>
      </c>
      <c r="T582" s="8">
        <v>200</v>
      </c>
      <c r="U582" s="8">
        <v>261</v>
      </c>
      <c r="V582" s="8">
        <v>166</v>
      </c>
      <c r="W582" s="172">
        <f t="shared" si="188"/>
        <v>3352</v>
      </c>
      <c r="X582" s="10">
        <v>492</v>
      </c>
      <c r="AH582" s="178" t="s">
        <v>542</v>
      </c>
      <c r="AI582" s="172">
        <v>450</v>
      </c>
    </row>
    <row r="583" spans="3:35" x14ac:dyDescent="0.15">
      <c r="C583" s="217" t="str">
        <f t="shared" si="193"/>
        <v>-</v>
      </c>
      <c r="D583" s="218" t="str">
        <f>G$69</f>
        <v>-</v>
      </c>
      <c r="E583" s="46">
        <f t="shared" si="186"/>
        <v>14</v>
      </c>
      <c r="F583" s="10" t="str">
        <f t="shared" si="179"/>
        <v>ooi</v>
      </c>
      <c r="G583" s="42">
        <f t="shared" si="180"/>
        <v>0</v>
      </c>
      <c r="H583" s="43">
        <f>IF(AND($E$4=G583,$H$4=F583,$P$57&lt;=SUM(C583:E583),SUM(C583:E583)&lt;=$P$58),1+MAX(H$84:H582),0)</f>
        <v>0</v>
      </c>
      <c r="I583" s="43">
        <f t="shared" si="181"/>
        <v>0</v>
      </c>
      <c r="J583" s="219" t="str">
        <f t="shared" si="194"/>
        <v>-</v>
      </c>
      <c r="K583" s="218" t="str">
        <f>N$69</f>
        <v>-</v>
      </c>
      <c r="L583" s="46" t="str">
        <f t="shared" si="187"/>
        <v>-</v>
      </c>
      <c r="M583" s="10" t="str">
        <f t="shared" si="183"/>
        <v>ooo</v>
      </c>
      <c r="N583" s="42">
        <f t="shared" si="184"/>
        <v>0</v>
      </c>
      <c r="O583" s="43">
        <f>IF(AND($E$4=N583,$H$4=M583,$P$57&lt;=SUM(J583:L583),SUM(J583:L583)&lt;=$P$58),1+MAX(O$84:O582),0)</f>
        <v>0</v>
      </c>
      <c r="P583" s="43">
        <f t="shared" si="185"/>
        <v>0</v>
      </c>
      <c r="R583" s="8">
        <v>493</v>
      </c>
      <c r="S583" s="178" t="s">
        <v>573</v>
      </c>
      <c r="T583" s="8">
        <v>240</v>
      </c>
      <c r="U583" s="8">
        <v>262</v>
      </c>
      <c r="V583" s="8">
        <v>262</v>
      </c>
      <c r="W583" s="172">
        <f t="shared" si="188"/>
        <v>4532</v>
      </c>
      <c r="X583" s="10">
        <v>493</v>
      </c>
      <c r="Y583" s="31"/>
      <c r="Z583" s="31"/>
      <c r="AA583" s="31"/>
      <c r="AB583" s="31"/>
      <c r="AC583" s="31"/>
      <c r="AD583" s="31"/>
      <c r="AE583" s="31"/>
      <c r="AH583" s="178" t="s">
        <v>543</v>
      </c>
      <c r="AI583" s="172">
        <v>451</v>
      </c>
    </row>
    <row r="584" spans="3:35" x14ac:dyDescent="0.15">
      <c r="C584" s="217" t="str">
        <f t="shared" si="193"/>
        <v>-</v>
      </c>
      <c r="D584" s="218" t="str">
        <f>G$70</f>
        <v>-</v>
      </c>
      <c r="E584" s="46">
        <f t="shared" si="186"/>
        <v>14</v>
      </c>
      <c r="F584" s="10" t="str">
        <f t="shared" si="179"/>
        <v>ooi</v>
      </c>
      <c r="G584" s="42">
        <f t="shared" si="180"/>
        <v>0</v>
      </c>
      <c r="H584" s="43">
        <f>IF(AND($E$4=G584,$H$4=F584,$P$57&lt;=SUM(C584:E584),SUM(C584:E584)&lt;=$P$58),1+MAX(H$84:H583),0)</f>
        <v>0</v>
      </c>
      <c r="I584" s="43">
        <f t="shared" si="181"/>
        <v>0</v>
      </c>
      <c r="J584" s="219" t="str">
        <f t="shared" si="194"/>
        <v>-</v>
      </c>
      <c r="K584" s="218" t="str">
        <f>N$70</f>
        <v>-</v>
      </c>
      <c r="L584" s="46" t="str">
        <f t="shared" si="187"/>
        <v>-</v>
      </c>
      <c r="M584" s="10" t="str">
        <f t="shared" si="183"/>
        <v>ooo</v>
      </c>
      <c r="N584" s="42">
        <f t="shared" si="184"/>
        <v>0</v>
      </c>
      <c r="O584" s="43">
        <f>IF(AND($E$4=N584,$H$4=M584,$P$57&lt;=SUM(J584:L584),SUM(J584:L584)&lt;=$P$58),1+MAX(O$84:O583),0)</f>
        <v>0</v>
      </c>
      <c r="P584" s="43">
        <f t="shared" si="185"/>
        <v>0</v>
      </c>
      <c r="R584" s="8">
        <v>494</v>
      </c>
      <c r="S584" s="178" t="s">
        <v>574</v>
      </c>
      <c r="T584" s="8">
        <v>200</v>
      </c>
      <c r="U584" s="8">
        <v>210</v>
      </c>
      <c r="V584" s="8">
        <v>210</v>
      </c>
      <c r="W584" s="172">
        <f t="shared" si="188"/>
        <v>3046</v>
      </c>
      <c r="X584" s="10">
        <v>494</v>
      </c>
      <c r="Y584" s="49"/>
      <c r="Z584" s="49"/>
      <c r="AA584" s="49"/>
      <c r="AB584" s="49"/>
      <c r="AC584" s="49"/>
      <c r="AD584" s="49"/>
      <c r="AE584" s="49"/>
      <c r="AF584" s="49"/>
      <c r="AG584" s="49"/>
      <c r="AH584" s="178" t="s">
        <v>544</v>
      </c>
      <c r="AI584" s="172">
        <v>452</v>
      </c>
    </row>
    <row r="585" spans="3:35" x14ac:dyDescent="0.15">
      <c r="C585" s="217" t="str">
        <f t="shared" si="193"/>
        <v>-</v>
      </c>
      <c r="D585" s="218" t="str">
        <f>G$71</f>
        <v>-</v>
      </c>
      <c r="E585" s="46">
        <f t="shared" si="186"/>
        <v>14</v>
      </c>
      <c r="F585" s="10" t="str">
        <f t="shared" si="179"/>
        <v>ooi</v>
      </c>
      <c r="G585" s="42">
        <f t="shared" si="180"/>
        <v>0</v>
      </c>
      <c r="H585" s="43">
        <f>IF(AND($E$4=G585,$H$4=F585,$P$57&lt;=SUM(C585:E585),SUM(C585:E585)&lt;=$P$58),1+MAX(H$84:H584),0)</f>
        <v>0</v>
      </c>
      <c r="I585" s="43">
        <f t="shared" si="181"/>
        <v>0</v>
      </c>
      <c r="J585" s="219" t="str">
        <f t="shared" si="194"/>
        <v>-</v>
      </c>
      <c r="K585" s="218" t="str">
        <f>N$71</f>
        <v>-</v>
      </c>
      <c r="L585" s="46" t="str">
        <f t="shared" si="187"/>
        <v>-</v>
      </c>
      <c r="M585" s="10" t="str">
        <f t="shared" si="183"/>
        <v>ooo</v>
      </c>
      <c r="N585" s="42">
        <f t="shared" si="184"/>
        <v>0</v>
      </c>
      <c r="O585" s="43">
        <f>IF(AND($E$4=N585,$H$4=M585,$P$57&lt;=SUM(J585:L585),SUM(J585:L585)&lt;=$P$58),1+MAX(O$84:O584),0)</f>
        <v>0</v>
      </c>
      <c r="P585" s="43">
        <f t="shared" si="185"/>
        <v>0</v>
      </c>
      <c r="R585" s="39">
        <v>495</v>
      </c>
      <c r="S585" s="177" t="s">
        <v>575</v>
      </c>
      <c r="T585" s="39">
        <v>90</v>
      </c>
      <c r="U585" s="39">
        <v>88</v>
      </c>
      <c r="V585" s="39">
        <v>107</v>
      </c>
      <c r="W585" s="67">
        <f t="shared" si="188"/>
        <v>717</v>
      </c>
      <c r="X585" s="39">
        <v>495</v>
      </c>
      <c r="AB585" s="13"/>
      <c r="AC585" s="13"/>
      <c r="AH585" s="178" t="s">
        <v>545</v>
      </c>
      <c r="AI585" s="172">
        <v>453</v>
      </c>
    </row>
    <row r="586" spans="3:35" x14ac:dyDescent="0.15">
      <c r="C586" s="217" t="str">
        <f t="shared" si="193"/>
        <v>-</v>
      </c>
      <c r="D586" s="218" t="str">
        <f>G$72</f>
        <v>-</v>
      </c>
      <c r="E586" s="46">
        <f t="shared" si="186"/>
        <v>14</v>
      </c>
      <c r="F586" s="10" t="str">
        <f t="shared" si="179"/>
        <v>ooi</v>
      </c>
      <c r="G586" s="42">
        <f t="shared" si="180"/>
        <v>0</v>
      </c>
      <c r="H586" s="43">
        <f>IF(AND($E$4=G586,$H$4=F586,$P$57&lt;=SUM(C586:E586),SUM(C586:E586)&lt;=$P$58),1+MAX(H$84:H585),0)</f>
        <v>0</v>
      </c>
      <c r="I586" s="43">
        <f t="shared" si="181"/>
        <v>0</v>
      </c>
      <c r="J586" s="219" t="str">
        <f t="shared" si="194"/>
        <v>-</v>
      </c>
      <c r="K586" s="218" t="str">
        <f>N$72</f>
        <v>-</v>
      </c>
      <c r="L586" s="46" t="str">
        <f t="shared" si="187"/>
        <v>-</v>
      </c>
      <c r="M586" s="10" t="str">
        <f t="shared" si="183"/>
        <v>ooo</v>
      </c>
      <c r="N586" s="42">
        <f t="shared" si="184"/>
        <v>0</v>
      </c>
      <c r="O586" s="43">
        <f>IF(AND($E$4=N586,$H$4=M586,$P$57&lt;=SUM(J586:L586),SUM(J586:L586)&lt;=$P$58),1+MAX(O$84:O585),0)</f>
        <v>0</v>
      </c>
      <c r="P586" s="43">
        <f t="shared" si="185"/>
        <v>0</v>
      </c>
      <c r="R586" s="10">
        <v>496</v>
      </c>
      <c r="S586" s="178" t="s">
        <v>576</v>
      </c>
      <c r="T586" s="8">
        <v>120</v>
      </c>
      <c r="U586" s="8">
        <v>122</v>
      </c>
      <c r="V586" s="8">
        <v>152</v>
      </c>
      <c r="W586" s="172">
        <f t="shared" si="188"/>
        <v>1266</v>
      </c>
      <c r="X586" s="10">
        <v>496</v>
      </c>
      <c r="AH586" s="178" t="s">
        <v>546</v>
      </c>
      <c r="AI586" s="172">
        <v>454</v>
      </c>
    </row>
    <row r="587" spans="3:35" x14ac:dyDescent="0.15">
      <c r="C587" s="217" t="str">
        <f t="shared" si="193"/>
        <v>-</v>
      </c>
      <c r="D587" s="218" t="str">
        <f>G$73</f>
        <v>-</v>
      </c>
      <c r="E587" s="46">
        <f t="shared" si="186"/>
        <v>14</v>
      </c>
      <c r="F587" s="10" t="str">
        <f t="shared" si="179"/>
        <v>ooi</v>
      </c>
      <c r="G587" s="42">
        <f t="shared" si="180"/>
        <v>0</v>
      </c>
      <c r="H587" s="43">
        <f>IF(AND($E$4=G587,$H$4=F587,$P$57&lt;=SUM(C587:E587),SUM(C587:E587)&lt;=$P$58),1+MAX(H$84:H586),0)</f>
        <v>0</v>
      </c>
      <c r="I587" s="43">
        <f t="shared" si="181"/>
        <v>0</v>
      </c>
      <c r="J587" s="219" t="str">
        <f t="shared" si="194"/>
        <v>-</v>
      </c>
      <c r="K587" s="218" t="str">
        <f>N$73</f>
        <v>-</v>
      </c>
      <c r="L587" s="46" t="str">
        <f t="shared" si="187"/>
        <v>-</v>
      </c>
      <c r="M587" s="10" t="str">
        <f t="shared" si="183"/>
        <v>ooo</v>
      </c>
      <c r="N587" s="42">
        <f t="shared" si="184"/>
        <v>0</v>
      </c>
      <c r="O587" s="43">
        <f>IF(AND($E$4=N587,$H$4=M587,$P$57&lt;=SUM(J587:L587),SUM(J587:L587)&lt;=$P$58),1+MAX(O$84:O586),0)</f>
        <v>0</v>
      </c>
      <c r="P587" s="43">
        <f t="shared" si="185"/>
        <v>0</v>
      </c>
      <c r="R587" s="10">
        <v>497</v>
      </c>
      <c r="S587" s="178" t="s">
        <v>577</v>
      </c>
      <c r="T587" s="8">
        <v>150</v>
      </c>
      <c r="U587" s="8">
        <v>161</v>
      </c>
      <c r="V587" s="8">
        <v>204</v>
      </c>
      <c r="W587" s="172">
        <f t="shared" si="188"/>
        <v>2059</v>
      </c>
      <c r="X587" s="10">
        <v>497</v>
      </c>
      <c r="AH587" s="178" t="s">
        <v>547</v>
      </c>
      <c r="AI587" s="172">
        <v>455</v>
      </c>
    </row>
    <row r="588" spans="3:35" x14ac:dyDescent="0.15">
      <c r="C588" s="217" t="str">
        <f t="shared" si="193"/>
        <v>-</v>
      </c>
      <c r="D588" s="218" t="str">
        <f>G$74</f>
        <v>-</v>
      </c>
      <c r="E588" s="46">
        <f t="shared" si="186"/>
        <v>14</v>
      </c>
      <c r="F588" s="10" t="str">
        <f t="shared" si="179"/>
        <v>ooi</v>
      </c>
      <c r="G588" s="42">
        <f t="shared" si="180"/>
        <v>0</v>
      </c>
      <c r="H588" s="43">
        <f>IF(AND($E$4=G588,$H$4=F588,$P$57&lt;=SUM(C588:E588),SUM(C588:E588)&lt;=$P$58),1+MAX(H$84:H587),0)</f>
        <v>0</v>
      </c>
      <c r="I588" s="43">
        <f t="shared" si="181"/>
        <v>0</v>
      </c>
      <c r="J588" s="219" t="str">
        <f t="shared" si="194"/>
        <v>-</v>
      </c>
      <c r="K588" s="218" t="str">
        <f>N$74</f>
        <v>-</v>
      </c>
      <c r="L588" s="46" t="str">
        <f t="shared" si="187"/>
        <v>-</v>
      </c>
      <c r="M588" s="10" t="str">
        <f t="shared" si="183"/>
        <v>ooo</v>
      </c>
      <c r="N588" s="42">
        <f t="shared" si="184"/>
        <v>0</v>
      </c>
      <c r="O588" s="43">
        <f>IF(AND($E$4=N588,$H$4=M588,$P$57&lt;=SUM(J588:L588),SUM(J588:L588)&lt;=$P$58),1+MAX(O$84:O587),0)</f>
        <v>0</v>
      </c>
      <c r="P588" s="43">
        <f t="shared" si="185"/>
        <v>0</v>
      </c>
      <c r="R588" s="10">
        <v>498</v>
      </c>
      <c r="S588" s="178" t="s">
        <v>578</v>
      </c>
      <c r="T588" s="8">
        <v>130</v>
      </c>
      <c r="U588" s="8">
        <v>115</v>
      </c>
      <c r="V588" s="8">
        <v>85</v>
      </c>
      <c r="W588" s="172">
        <f t="shared" si="188"/>
        <v>963</v>
      </c>
      <c r="X588" s="10">
        <v>498</v>
      </c>
      <c r="AH588" s="178" t="s">
        <v>548</v>
      </c>
      <c r="AI588" s="172">
        <v>456</v>
      </c>
    </row>
    <row r="589" spans="3:35" x14ac:dyDescent="0.15">
      <c r="C589" s="217" t="str">
        <f t="shared" si="193"/>
        <v>-</v>
      </c>
      <c r="D589" s="218" t="str">
        <f>G$75</f>
        <v>-</v>
      </c>
      <c r="E589" s="46">
        <f t="shared" si="186"/>
        <v>14</v>
      </c>
      <c r="F589" s="10" t="str">
        <f t="shared" si="179"/>
        <v>ooi</v>
      </c>
      <c r="G589" s="42">
        <f t="shared" si="180"/>
        <v>0</v>
      </c>
      <c r="H589" s="43">
        <f>IF(AND($E$4=G589,$H$4=F589,$P$57&lt;=SUM(C589:E589),SUM(C589:E589)&lt;=$P$58),1+MAX(H$84:H588),0)</f>
        <v>0</v>
      </c>
      <c r="I589" s="43">
        <f t="shared" si="181"/>
        <v>0</v>
      </c>
      <c r="J589" s="219" t="str">
        <f t="shared" si="194"/>
        <v>-</v>
      </c>
      <c r="K589" s="218" t="str">
        <f>N$75</f>
        <v>-</v>
      </c>
      <c r="L589" s="46" t="str">
        <f t="shared" si="187"/>
        <v>-</v>
      </c>
      <c r="M589" s="10" t="str">
        <f t="shared" si="183"/>
        <v>ooo</v>
      </c>
      <c r="N589" s="42">
        <f t="shared" si="184"/>
        <v>0</v>
      </c>
      <c r="O589" s="43">
        <f>IF(AND($E$4=N589,$H$4=M589,$P$57&lt;=SUM(J589:L589),SUM(J589:L589)&lt;=$P$58),1+MAX(O$84:O588),0)</f>
        <v>0</v>
      </c>
      <c r="P589" s="43">
        <f t="shared" si="185"/>
        <v>0</v>
      </c>
      <c r="R589" s="10">
        <v>499</v>
      </c>
      <c r="S589" s="178" t="s">
        <v>579</v>
      </c>
      <c r="T589" s="8">
        <v>180</v>
      </c>
      <c r="U589" s="8">
        <v>173</v>
      </c>
      <c r="V589" s="8">
        <v>106</v>
      </c>
      <c r="W589" s="172">
        <f t="shared" si="188"/>
        <v>1777</v>
      </c>
      <c r="X589" s="10">
        <v>499</v>
      </c>
      <c r="AH589" s="178" t="s">
        <v>549</v>
      </c>
      <c r="AI589" s="172">
        <v>457</v>
      </c>
    </row>
    <row r="590" spans="3:35" x14ac:dyDescent="0.15">
      <c r="C590" s="217" t="str">
        <f t="shared" si="193"/>
        <v>-</v>
      </c>
      <c r="D590" s="218" t="str">
        <f>G$76</f>
        <v>-</v>
      </c>
      <c r="E590" s="46">
        <f t="shared" si="186"/>
        <v>14</v>
      </c>
      <c r="F590" s="10" t="str">
        <f t="shared" si="179"/>
        <v>ooi</v>
      </c>
      <c r="G590" s="42">
        <f t="shared" si="180"/>
        <v>0</v>
      </c>
      <c r="H590" s="43">
        <f>IF(AND($E$4=G590,$H$4=F590,$P$57&lt;=SUM(C590:E590),SUM(C590:E590)&lt;=$P$58),1+MAX(H$84:H589),0)</f>
        <v>0</v>
      </c>
      <c r="I590" s="43">
        <f t="shared" si="181"/>
        <v>0</v>
      </c>
      <c r="J590" s="219" t="str">
        <f t="shared" si="194"/>
        <v>-</v>
      </c>
      <c r="K590" s="218" t="str">
        <f>N$76</f>
        <v>-</v>
      </c>
      <c r="L590" s="46" t="str">
        <f t="shared" si="187"/>
        <v>-</v>
      </c>
      <c r="M590" s="10" t="str">
        <f t="shared" si="183"/>
        <v>ooo</v>
      </c>
      <c r="N590" s="42">
        <f t="shared" si="184"/>
        <v>0</v>
      </c>
      <c r="O590" s="43">
        <f>IF(AND($E$4=N590,$H$4=M590,$P$57&lt;=SUM(J590:L590),SUM(J590:L590)&lt;=$P$58),1+MAX(O$84:O589),0)</f>
        <v>0</v>
      </c>
      <c r="P590" s="43">
        <f t="shared" si="185"/>
        <v>0</v>
      </c>
      <c r="R590" s="10">
        <v>500</v>
      </c>
      <c r="S590" s="178" t="s">
        <v>580</v>
      </c>
      <c r="T590" s="8">
        <v>220</v>
      </c>
      <c r="U590" s="8">
        <v>235</v>
      </c>
      <c r="V590" s="8">
        <v>127</v>
      </c>
      <c r="W590" s="172">
        <f t="shared" si="188"/>
        <v>2811</v>
      </c>
      <c r="X590" s="10">
        <v>500</v>
      </c>
      <c r="AH590" s="178" t="s">
        <v>550</v>
      </c>
      <c r="AI590" s="172">
        <v>458</v>
      </c>
    </row>
    <row r="591" spans="3:35" x14ac:dyDescent="0.15">
      <c r="C591" s="217" t="str">
        <f t="shared" si="193"/>
        <v>-</v>
      </c>
      <c r="D591" s="218" t="str">
        <f>G$77</f>
        <v>-</v>
      </c>
      <c r="E591" s="46">
        <f t="shared" si="186"/>
        <v>14</v>
      </c>
      <c r="F591" s="10" t="str">
        <f t="shared" si="179"/>
        <v>ooi</v>
      </c>
      <c r="G591" s="42">
        <f t="shared" si="180"/>
        <v>0</v>
      </c>
      <c r="H591" s="43">
        <f>IF(AND($E$4=G591,$H$4=F591,$P$57&lt;=SUM(C591:E591),SUM(C591:E591)&lt;=$P$58),1+MAX(H$84:H590),0)</f>
        <v>0</v>
      </c>
      <c r="I591" s="43">
        <f t="shared" si="181"/>
        <v>0</v>
      </c>
      <c r="J591" s="219" t="str">
        <f t="shared" si="194"/>
        <v>-</v>
      </c>
      <c r="K591" s="218" t="str">
        <f>N$77</f>
        <v>-</v>
      </c>
      <c r="L591" s="46" t="str">
        <f t="shared" si="187"/>
        <v>-</v>
      </c>
      <c r="M591" s="10" t="str">
        <f t="shared" si="183"/>
        <v>ooo</v>
      </c>
      <c r="N591" s="42">
        <f t="shared" si="184"/>
        <v>0</v>
      </c>
      <c r="O591" s="43">
        <f>IF(AND($E$4=N591,$H$4=M591,$P$57&lt;=SUM(J591:L591),SUM(J591:L591)&lt;=$P$58),1+MAX(O$84:O590),0)</f>
        <v>0</v>
      </c>
      <c r="P591" s="43">
        <f t="shared" si="185"/>
        <v>0</v>
      </c>
      <c r="R591" s="10">
        <v>501</v>
      </c>
      <c r="S591" s="178" t="s">
        <v>581</v>
      </c>
      <c r="T591" s="8">
        <v>110</v>
      </c>
      <c r="U591" s="8">
        <v>117</v>
      </c>
      <c r="V591" s="8">
        <v>85</v>
      </c>
      <c r="W591" s="172">
        <f t="shared" si="188"/>
        <v>908</v>
      </c>
      <c r="X591" s="10">
        <v>501</v>
      </c>
      <c r="AH591" s="178" t="s">
        <v>551</v>
      </c>
      <c r="AI591" s="172">
        <v>459</v>
      </c>
    </row>
    <row r="592" spans="3:35" x14ac:dyDescent="0.15">
      <c r="C592" s="217" t="str">
        <f t="shared" si="193"/>
        <v>-</v>
      </c>
      <c r="D592" s="218" t="str">
        <f>G$78</f>
        <v>-</v>
      </c>
      <c r="E592" s="46">
        <f t="shared" si="186"/>
        <v>14</v>
      </c>
      <c r="F592" s="10" t="str">
        <f t="shared" si="179"/>
        <v>ooi</v>
      </c>
      <c r="G592" s="42">
        <f t="shared" si="180"/>
        <v>0</v>
      </c>
      <c r="H592" s="43">
        <f>IF(AND($E$4=G592,$H$4=F592,$P$57&lt;=SUM(C592:E592),SUM(C592:E592)&lt;=$P$58),1+MAX(H$84:H591),0)</f>
        <v>0</v>
      </c>
      <c r="I592" s="43">
        <f t="shared" si="181"/>
        <v>0</v>
      </c>
      <c r="J592" s="219" t="str">
        <f t="shared" si="194"/>
        <v>-</v>
      </c>
      <c r="K592" s="218" t="str">
        <f>N$78</f>
        <v>-</v>
      </c>
      <c r="L592" s="46" t="str">
        <f t="shared" si="187"/>
        <v>-</v>
      </c>
      <c r="M592" s="10" t="str">
        <f t="shared" si="183"/>
        <v>ooo</v>
      </c>
      <c r="N592" s="42">
        <f t="shared" si="184"/>
        <v>0</v>
      </c>
      <c r="O592" s="43">
        <f>IF(AND($E$4=N592,$H$4=M592,$P$57&lt;=SUM(J592:L592),SUM(J592:L592)&lt;=$P$58),1+MAX(O$84:O591),0)</f>
        <v>0</v>
      </c>
      <c r="P592" s="43">
        <f t="shared" si="185"/>
        <v>0</v>
      </c>
      <c r="R592" s="10">
        <v>502</v>
      </c>
      <c r="S592" s="178" t="s">
        <v>582</v>
      </c>
      <c r="T592" s="8">
        <v>150</v>
      </c>
      <c r="U592" s="8">
        <v>159</v>
      </c>
      <c r="V592" s="8">
        <v>116</v>
      </c>
      <c r="W592" s="172">
        <f t="shared" si="188"/>
        <v>1574</v>
      </c>
      <c r="X592" s="10">
        <v>502</v>
      </c>
      <c r="AH592" s="178" t="s">
        <v>552</v>
      </c>
      <c r="AI592" s="172">
        <v>460</v>
      </c>
    </row>
    <row r="593" spans="3:35" x14ac:dyDescent="0.15">
      <c r="C593" s="217" t="str">
        <f t="shared" si="193"/>
        <v>-</v>
      </c>
      <c r="D593" s="218" t="str">
        <f>G$79</f>
        <v>-</v>
      </c>
      <c r="E593" s="46">
        <f t="shared" si="186"/>
        <v>14</v>
      </c>
      <c r="F593" s="10" t="str">
        <f t="shared" si="179"/>
        <v>ooi</v>
      </c>
      <c r="G593" s="42">
        <f t="shared" si="180"/>
        <v>0</v>
      </c>
      <c r="H593" s="43">
        <f>IF(AND($E$4=G593,$H$4=F593,$P$57&lt;=SUM(C593:E593),SUM(C593:E593)&lt;=$P$58),1+MAX(H$84:H592),0)</f>
        <v>0</v>
      </c>
      <c r="I593" s="43">
        <f t="shared" si="181"/>
        <v>0</v>
      </c>
      <c r="J593" s="219" t="str">
        <f t="shared" si="194"/>
        <v>-</v>
      </c>
      <c r="K593" s="218" t="str">
        <f>N$79</f>
        <v>-</v>
      </c>
      <c r="L593" s="46" t="str">
        <f t="shared" si="187"/>
        <v>-</v>
      </c>
      <c r="M593" s="10" t="str">
        <f t="shared" si="183"/>
        <v>ooo</v>
      </c>
      <c r="N593" s="42">
        <f t="shared" si="184"/>
        <v>0</v>
      </c>
      <c r="O593" s="43">
        <f>IF(AND($E$4=N593,$H$4=M593,$P$57&lt;=SUM(J593:L593),SUM(J593:L593)&lt;=$P$58),1+MAX(O$84:O592),0)</f>
        <v>0</v>
      </c>
      <c r="P593" s="43">
        <f t="shared" si="185"/>
        <v>0</v>
      </c>
      <c r="R593" s="10">
        <v>503</v>
      </c>
      <c r="S593" s="178" t="s">
        <v>583</v>
      </c>
      <c r="T593" s="8">
        <v>190</v>
      </c>
      <c r="U593" s="8">
        <v>212</v>
      </c>
      <c r="V593" s="8">
        <v>164</v>
      </c>
      <c r="W593" s="172">
        <f t="shared" si="188"/>
        <v>2677</v>
      </c>
      <c r="X593" s="10">
        <v>503</v>
      </c>
      <c r="AH593" s="178" t="s">
        <v>315</v>
      </c>
      <c r="AI593" s="172">
        <v>461</v>
      </c>
    </row>
    <row r="594" spans="3:35" x14ac:dyDescent="0.15">
      <c r="C594" s="217" t="str">
        <f t="shared" si="193"/>
        <v>-</v>
      </c>
      <c r="D594" s="218" t="str">
        <f>G$80</f>
        <v>-</v>
      </c>
      <c r="E594" s="46">
        <f t="shared" si="186"/>
        <v>14</v>
      </c>
      <c r="F594" s="10" t="str">
        <f t="shared" si="179"/>
        <v>ooi</v>
      </c>
      <c r="G594" s="42">
        <f t="shared" si="180"/>
        <v>0</v>
      </c>
      <c r="H594" s="43">
        <f>IF(AND($E$4=G594,$H$4=F594,$P$57&lt;=SUM(C594:E594),SUM(C594:E594)&lt;=$P$58),1+MAX(H$84:H593),0)</f>
        <v>0</v>
      </c>
      <c r="I594" s="43">
        <f t="shared" si="181"/>
        <v>0</v>
      </c>
      <c r="J594" s="219" t="str">
        <f t="shared" si="194"/>
        <v>-</v>
      </c>
      <c r="K594" s="218" t="str">
        <f>N$80</f>
        <v>-</v>
      </c>
      <c r="L594" s="46" t="str">
        <f t="shared" si="187"/>
        <v>-</v>
      </c>
      <c r="M594" s="10" t="str">
        <f t="shared" si="183"/>
        <v>ooo</v>
      </c>
      <c r="N594" s="42">
        <f t="shared" si="184"/>
        <v>0</v>
      </c>
      <c r="O594" s="43">
        <f>IF(AND($E$4=N594,$H$4=M594,$P$57&lt;=SUM(J594:L594),SUM(J594:L594)&lt;=$P$58),1+MAX(O$84:O593),0)</f>
        <v>0</v>
      </c>
      <c r="P594" s="43">
        <f t="shared" si="185"/>
        <v>0</v>
      </c>
      <c r="R594" s="10">
        <v>504</v>
      </c>
      <c r="S594" s="178" t="s">
        <v>584</v>
      </c>
      <c r="T594" s="8">
        <v>90</v>
      </c>
      <c r="U594" s="8">
        <v>98</v>
      </c>
      <c r="V594" s="8">
        <v>73</v>
      </c>
      <c r="W594" s="172">
        <f t="shared" si="188"/>
        <v>668</v>
      </c>
      <c r="X594" s="10">
        <v>504</v>
      </c>
      <c r="AH594" s="178" t="s">
        <v>153</v>
      </c>
      <c r="AI594" s="172">
        <v>462</v>
      </c>
    </row>
    <row r="595" spans="3:35" x14ac:dyDescent="0.15">
      <c r="C595" s="217" t="str">
        <f t="shared" si="193"/>
        <v>-</v>
      </c>
      <c r="D595" s="218" t="str">
        <f>G$81</f>
        <v>-</v>
      </c>
      <c r="E595" s="46">
        <f t="shared" si="186"/>
        <v>14</v>
      </c>
      <c r="F595" s="10" t="str">
        <f t="shared" si="179"/>
        <v>ooi</v>
      </c>
      <c r="G595" s="42">
        <f t="shared" si="180"/>
        <v>0</v>
      </c>
      <c r="H595" s="43">
        <f>IF(AND($E$4=G595,$H$4=F595,$P$57&lt;=SUM(C595:E595),SUM(C595:E595)&lt;=$P$58),1+MAX(H$84:H594),0)</f>
        <v>0</v>
      </c>
      <c r="I595" s="43">
        <f t="shared" si="181"/>
        <v>0</v>
      </c>
      <c r="J595" s="219" t="str">
        <f t="shared" si="194"/>
        <v>-</v>
      </c>
      <c r="K595" s="218" t="str">
        <f>N$81</f>
        <v>-</v>
      </c>
      <c r="L595" s="46" t="str">
        <f t="shared" si="187"/>
        <v>-</v>
      </c>
      <c r="M595" s="10" t="str">
        <f t="shared" si="183"/>
        <v>ooo</v>
      </c>
      <c r="N595" s="42">
        <f t="shared" si="184"/>
        <v>0</v>
      </c>
      <c r="O595" s="43">
        <f>IF(AND($E$4=N595,$H$4=M595,$P$57&lt;=SUM(J595:L595),SUM(J595:L595)&lt;=$P$58),1+MAX(O$84:O594),0)</f>
        <v>0</v>
      </c>
      <c r="P595" s="43">
        <f t="shared" si="185"/>
        <v>0</v>
      </c>
      <c r="R595" s="10">
        <v>505</v>
      </c>
      <c r="S595" s="178" t="s">
        <v>585</v>
      </c>
      <c r="T595" s="8">
        <v>120</v>
      </c>
      <c r="U595" s="8">
        <v>165</v>
      </c>
      <c r="V595" s="8">
        <v>139</v>
      </c>
      <c r="W595" s="172">
        <f t="shared" si="188"/>
        <v>1597</v>
      </c>
      <c r="X595" s="10">
        <v>505</v>
      </c>
      <c r="AH595" s="178" t="s">
        <v>190</v>
      </c>
      <c r="AI595" s="172">
        <v>463</v>
      </c>
    </row>
    <row r="596" spans="3:35" x14ac:dyDescent="0.15">
      <c r="C596" s="217">
        <f>F$66</f>
        <v>9</v>
      </c>
      <c r="D596" s="218">
        <f>G$66</f>
        <v>13</v>
      </c>
      <c r="E596" s="41" t="str">
        <f>H$68</f>
        <v>-</v>
      </c>
      <c r="F596" s="10" t="str">
        <f t="shared" ref="F596:F659" si="195">IF(MAX(C596:E596)=C596,"i","o")&amp;IF(MAX(C596:E596)=D596,"i","o")&amp;IF(MAX(C596:E596)=E596,"i","o")</f>
        <v>oio</v>
      </c>
      <c r="G596" s="42">
        <f t="shared" ref="G596:G659" si="196">IF(COUNTIF(C596:E596,"-")&gt;0,0,TRUNC((F$56+C596)*(G$56+D596)^0.5*(H$56+E596)^0.5*I$56^2/10))</f>
        <v>0</v>
      </c>
      <c r="H596" s="43">
        <f>IF(AND($E$4=G596,$H$4=F596,$P$57&lt;=SUM(C596:E596),SUM(C596:E596)&lt;=$P$58),1+MAX(H$84:H595),0)</f>
        <v>0</v>
      </c>
      <c r="I596" s="43">
        <f t="shared" ref="I596:I659" si="197">IF(H596=0,0,DEC2HEX(C596)&amp;DEC2HEX(D596)&amp;DEC2HEX(E596))</f>
        <v>0</v>
      </c>
      <c r="J596" s="219">
        <f>M$66</f>
        <v>11</v>
      </c>
      <c r="K596" s="218">
        <f>N$66</f>
        <v>13</v>
      </c>
      <c r="L596" s="41" t="str">
        <f>O$68</f>
        <v>-</v>
      </c>
      <c r="M596" s="10" t="str">
        <f t="shared" ref="M596:M659" si="198">IF(MAX(J596:L596)=J596,"i","o")&amp;IF(MAX(J596:L596)=K596,"i","o")&amp;IF(MAX(J596:L596)=L596,"i","o")</f>
        <v>oio</v>
      </c>
      <c r="N596" s="42">
        <f t="shared" ref="N596:N659" si="199">IF(COUNTIF(J596:L596,"-")&gt;0,0,TRUNC((M$56+J596)*(N$56+K596)^0.5*(O$56+L596)^0.5*P$56^2/10))</f>
        <v>0</v>
      </c>
      <c r="O596" s="43">
        <f>IF(AND($E$4=N596,$H$4=M596,$P$57&lt;=SUM(J596:L596),SUM(J596:L596)&lt;=$P$58),1+MAX(O$84:O595),0)</f>
        <v>0</v>
      </c>
      <c r="P596" s="43">
        <f t="shared" ref="P596:P659" si="200">IF(O596=0,0,DEC2HEX(J596)&amp;DEC2HEX(K596)&amp;DEC2HEX(L596))</f>
        <v>0</v>
      </c>
      <c r="R596" s="10">
        <v>506</v>
      </c>
      <c r="S596" s="178" t="s">
        <v>586</v>
      </c>
      <c r="T596" s="8">
        <v>90</v>
      </c>
      <c r="U596" s="8">
        <v>107</v>
      </c>
      <c r="V596" s="8">
        <v>86</v>
      </c>
      <c r="W596" s="172">
        <f t="shared" si="188"/>
        <v>773</v>
      </c>
      <c r="X596" s="10">
        <v>506</v>
      </c>
      <c r="AH596" s="178" t="s">
        <v>29</v>
      </c>
      <c r="AI596" s="172">
        <v>464</v>
      </c>
    </row>
    <row r="597" spans="3:35" x14ac:dyDescent="0.15">
      <c r="C597" s="217">
        <f t="shared" ref="C597:C611" si="201">F$66</f>
        <v>9</v>
      </c>
      <c r="D597" s="218">
        <f>G$67</f>
        <v>14</v>
      </c>
      <c r="E597" s="46" t="str">
        <f>E596</f>
        <v>-</v>
      </c>
      <c r="F597" s="10" t="str">
        <f t="shared" si="195"/>
        <v>oio</v>
      </c>
      <c r="G597" s="42">
        <f t="shared" si="196"/>
        <v>0</v>
      </c>
      <c r="H597" s="43">
        <f>IF(AND($E$4=G597,$H$4=F597,$P$57&lt;=SUM(C597:E597),SUM(C597:E597)&lt;=$P$58),1+MAX(H$84:H596),0)</f>
        <v>0</v>
      </c>
      <c r="I597" s="43">
        <f t="shared" si="197"/>
        <v>0</v>
      </c>
      <c r="J597" s="219">
        <f t="shared" ref="J597:J611" si="202">M$66</f>
        <v>11</v>
      </c>
      <c r="K597" s="218" t="str">
        <f>N$67</f>
        <v>-</v>
      </c>
      <c r="L597" s="46" t="str">
        <f>L596</f>
        <v>-</v>
      </c>
      <c r="M597" s="10" t="str">
        <f t="shared" si="198"/>
        <v>ioo</v>
      </c>
      <c r="N597" s="42">
        <f t="shared" si="199"/>
        <v>0</v>
      </c>
      <c r="O597" s="43">
        <f>IF(AND($E$4=N597,$H$4=M597,$P$57&lt;=SUM(J597:L597),SUM(J597:L597)&lt;=$P$58),1+MAX(O$84:O596),0)</f>
        <v>0</v>
      </c>
      <c r="P597" s="43">
        <f t="shared" si="200"/>
        <v>0</v>
      </c>
      <c r="R597" s="10">
        <v>507</v>
      </c>
      <c r="S597" s="178" t="s">
        <v>587</v>
      </c>
      <c r="T597" s="8">
        <v>130</v>
      </c>
      <c r="U597" s="8">
        <v>145</v>
      </c>
      <c r="V597" s="8">
        <v>126</v>
      </c>
      <c r="W597" s="172">
        <f t="shared" si="188"/>
        <v>1408</v>
      </c>
      <c r="X597" s="10">
        <v>507</v>
      </c>
      <c r="AH597" s="178" t="s">
        <v>199</v>
      </c>
      <c r="AI597" s="172">
        <v>465</v>
      </c>
    </row>
    <row r="598" spans="3:35" x14ac:dyDescent="0.15">
      <c r="C598" s="217">
        <f t="shared" si="201"/>
        <v>9</v>
      </c>
      <c r="D598" s="218" t="str">
        <f>G$68</f>
        <v>-</v>
      </c>
      <c r="E598" s="46" t="str">
        <f t="shared" ref="E598:E661" si="203">E597</f>
        <v>-</v>
      </c>
      <c r="F598" s="10" t="str">
        <f t="shared" si="195"/>
        <v>ioo</v>
      </c>
      <c r="G598" s="42">
        <f t="shared" si="196"/>
        <v>0</v>
      </c>
      <c r="H598" s="43">
        <f>IF(AND($E$4=G598,$H$4=F598,$P$57&lt;=SUM(C598:E598),SUM(C598:E598)&lt;=$P$58),1+MAX(H$84:H597),0)</f>
        <v>0</v>
      </c>
      <c r="I598" s="43">
        <f t="shared" si="197"/>
        <v>0</v>
      </c>
      <c r="J598" s="219">
        <f t="shared" si="202"/>
        <v>11</v>
      </c>
      <c r="K598" s="218" t="str">
        <f>N$68</f>
        <v>-</v>
      </c>
      <c r="L598" s="46" t="str">
        <f t="shared" ref="L598:L661" si="204">L597</f>
        <v>-</v>
      </c>
      <c r="M598" s="10" t="str">
        <f t="shared" si="198"/>
        <v>ioo</v>
      </c>
      <c r="N598" s="42">
        <f t="shared" si="199"/>
        <v>0</v>
      </c>
      <c r="O598" s="43">
        <f>IF(AND($E$4=N598,$H$4=M598,$P$57&lt;=SUM(J598:L598),SUM(J598:L598)&lt;=$P$58),1+MAX(O$84:O597),0)</f>
        <v>0</v>
      </c>
      <c r="P598" s="43">
        <f t="shared" si="200"/>
        <v>0</v>
      </c>
      <c r="R598" s="10">
        <v>508</v>
      </c>
      <c r="S598" s="178" t="s">
        <v>588</v>
      </c>
      <c r="T598" s="8">
        <v>170</v>
      </c>
      <c r="U598" s="8">
        <v>206</v>
      </c>
      <c r="V598" s="8">
        <v>182</v>
      </c>
      <c r="W598" s="172">
        <f t="shared" si="188"/>
        <v>2597</v>
      </c>
      <c r="X598" s="10">
        <v>508</v>
      </c>
      <c r="AH598" s="178" t="s">
        <v>220</v>
      </c>
      <c r="AI598" s="172">
        <v>466</v>
      </c>
    </row>
    <row r="599" spans="3:35" x14ac:dyDescent="0.15">
      <c r="C599" s="217">
        <f t="shared" si="201"/>
        <v>9</v>
      </c>
      <c r="D599" s="218" t="str">
        <f>G$69</f>
        <v>-</v>
      </c>
      <c r="E599" s="46" t="str">
        <f t="shared" si="203"/>
        <v>-</v>
      </c>
      <c r="F599" s="10" t="str">
        <f t="shared" si="195"/>
        <v>ioo</v>
      </c>
      <c r="G599" s="42">
        <f t="shared" si="196"/>
        <v>0</v>
      </c>
      <c r="H599" s="43">
        <f>IF(AND($E$4=G599,$H$4=F599,$P$57&lt;=SUM(C599:E599),SUM(C599:E599)&lt;=$P$58),1+MAX(H$84:H598),0)</f>
        <v>0</v>
      </c>
      <c r="I599" s="43">
        <f t="shared" si="197"/>
        <v>0</v>
      </c>
      <c r="J599" s="219">
        <f t="shared" si="202"/>
        <v>11</v>
      </c>
      <c r="K599" s="218" t="str">
        <f>N$69</f>
        <v>-</v>
      </c>
      <c r="L599" s="46" t="str">
        <f t="shared" si="204"/>
        <v>-</v>
      </c>
      <c r="M599" s="10" t="str">
        <f t="shared" si="198"/>
        <v>ioo</v>
      </c>
      <c r="N599" s="42">
        <f t="shared" si="199"/>
        <v>0</v>
      </c>
      <c r="O599" s="43">
        <f>IF(AND($E$4=N599,$H$4=M599,$P$57&lt;=SUM(J599:L599),SUM(J599:L599)&lt;=$P$58),1+MAX(O$84:O598),0)</f>
        <v>0</v>
      </c>
      <c r="P599" s="43">
        <f t="shared" si="200"/>
        <v>0</v>
      </c>
      <c r="R599" s="10">
        <v>509</v>
      </c>
      <c r="S599" s="178" t="s">
        <v>589</v>
      </c>
      <c r="T599" s="8">
        <v>82</v>
      </c>
      <c r="U599" s="8">
        <v>98</v>
      </c>
      <c r="V599" s="8">
        <v>73</v>
      </c>
      <c r="W599" s="172">
        <f t="shared" ref="W599:W662" si="205">TRUNC((U599+15)*(V599+15)^0.5*(T599+15)^0.5*VLOOKUP($W$83,$Y$84:$Z$163,2,FALSE)^2/10)</f>
        <v>642</v>
      </c>
      <c r="X599" s="10">
        <v>509</v>
      </c>
      <c r="AH599" s="178" t="s">
        <v>223</v>
      </c>
      <c r="AI599" s="172">
        <v>467</v>
      </c>
    </row>
    <row r="600" spans="3:35" x14ac:dyDescent="0.15">
      <c r="C600" s="217">
        <f t="shared" si="201"/>
        <v>9</v>
      </c>
      <c r="D600" s="218" t="str">
        <f>G$70</f>
        <v>-</v>
      </c>
      <c r="E600" s="46" t="str">
        <f t="shared" si="203"/>
        <v>-</v>
      </c>
      <c r="F600" s="10" t="str">
        <f t="shared" si="195"/>
        <v>ioo</v>
      </c>
      <c r="G600" s="42">
        <f t="shared" si="196"/>
        <v>0</v>
      </c>
      <c r="H600" s="43">
        <f>IF(AND($E$4=G600,$H$4=F600,$P$57&lt;=SUM(C600:E600),SUM(C600:E600)&lt;=$P$58),1+MAX(H$84:H599),0)</f>
        <v>0</v>
      </c>
      <c r="I600" s="43">
        <f t="shared" si="197"/>
        <v>0</v>
      </c>
      <c r="J600" s="219">
        <f t="shared" si="202"/>
        <v>11</v>
      </c>
      <c r="K600" s="218" t="str">
        <f>N$70</f>
        <v>-</v>
      </c>
      <c r="L600" s="46" t="str">
        <f t="shared" si="204"/>
        <v>-</v>
      </c>
      <c r="M600" s="10" t="str">
        <f t="shared" si="198"/>
        <v>ioo</v>
      </c>
      <c r="N600" s="42">
        <f t="shared" si="199"/>
        <v>0</v>
      </c>
      <c r="O600" s="43">
        <f>IF(AND($E$4=N600,$H$4=M600,$P$57&lt;=SUM(J600:L600),SUM(J600:L600)&lt;=$P$58),1+MAX(O$84:O599),0)</f>
        <v>0</v>
      </c>
      <c r="P600" s="43">
        <f t="shared" si="200"/>
        <v>0</v>
      </c>
      <c r="R600" s="10">
        <v>510</v>
      </c>
      <c r="S600" s="178" t="s">
        <v>590</v>
      </c>
      <c r="T600" s="8">
        <v>128</v>
      </c>
      <c r="U600" s="8">
        <v>187</v>
      </c>
      <c r="V600" s="8">
        <v>106</v>
      </c>
      <c r="W600" s="172">
        <f t="shared" si="205"/>
        <v>1635</v>
      </c>
      <c r="X600" s="10">
        <v>510</v>
      </c>
      <c r="AH600" s="178" t="s">
        <v>276</v>
      </c>
      <c r="AI600" s="172">
        <v>468</v>
      </c>
    </row>
    <row r="601" spans="3:35" x14ac:dyDescent="0.15">
      <c r="C601" s="217">
        <f t="shared" si="201"/>
        <v>9</v>
      </c>
      <c r="D601" s="218" t="str">
        <f>G$71</f>
        <v>-</v>
      </c>
      <c r="E601" s="46" t="str">
        <f t="shared" si="203"/>
        <v>-</v>
      </c>
      <c r="F601" s="10" t="str">
        <f t="shared" si="195"/>
        <v>ioo</v>
      </c>
      <c r="G601" s="42">
        <f t="shared" si="196"/>
        <v>0</v>
      </c>
      <c r="H601" s="43">
        <f>IF(AND($E$4=G601,$H$4=F601,$P$57&lt;=SUM(C601:E601),SUM(C601:E601)&lt;=$P$58),1+MAX(H$84:H600),0)</f>
        <v>0</v>
      </c>
      <c r="I601" s="43">
        <f t="shared" si="197"/>
        <v>0</v>
      </c>
      <c r="J601" s="219">
        <f t="shared" si="202"/>
        <v>11</v>
      </c>
      <c r="K601" s="218" t="str">
        <f>N$71</f>
        <v>-</v>
      </c>
      <c r="L601" s="46" t="str">
        <f t="shared" si="204"/>
        <v>-</v>
      </c>
      <c r="M601" s="10" t="str">
        <f t="shared" si="198"/>
        <v>ioo</v>
      </c>
      <c r="N601" s="42">
        <f t="shared" si="199"/>
        <v>0</v>
      </c>
      <c r="O601" s="43">
        <f>IF(AND($E$4=N601,$H$4=M601,$P$57&lt;=SUM(J601:L601),SUM(J601:L601)&lt;=$P$58),1+MAX(O$84:O600),0)</f>
        <v>0</v>
      </c>
      <c r="P601" s="43">
        <f t="shared" si="200"/>
        <v>0</v>
      </c>
      <c r="R601" s="10">
        <v>511</v>
      </c>
      <c r="S601" s="178" t="s">
        <v>591</v>
      </c>
      <c r="T601" s="8">
        <v>100</v>
      </c>
      <c r="U601" s="8">
        <v>104</v>
      </c>
      <c r="V601" s="8">
        <v>94</v>
      </c>
      <c r="W601" s="172">
        <f t="shared" si="205"/>
        <v>820</v>
      </c>
      <c r="X601" s="10">
        <v>511</v>
      </c>
      <c r="AH601" s="178" t="s">
        <v>294</v>
      </c>
      <c r="AI601" s="172">
        <v>469</v>
      </c>
    </row>
    <row r="602" spans="3:35" x14ac:dyDescent="0.15">
      <c r="C602" s="217">
        <f t="shared" si="201"/>
        <v>9</v>
      </c>
      <c r="D602" s="218" t="str">
        <f>G$72</f>
        <v>-</v>
      </c>
      <c r="E602" s="46" t="str">
        <f t="shared" si="203"/>
        <v>-</v>
      </c>
      <c r="F602" s="10" t="str">
        <f t="shared" si="195"/>
        <v>ioo</v>
      </c>
      <c r="G602" s="42">
        <f t="shared" si="196"/>
        <v>0</v>
      </c>
      <c r="H602" s="43">
        <f>IF(AND($E$4=G602,$H$4=F602,$P$57&lt;=SUM(C602:E602),SUM(C602:E602)&lt;=$P$58),1+MAX(H$84:H601),0)</f>
        <v>0</v>
      </c>
      <c r="I602" s="43">
        <f t="shared" si="197"/>
        <v>0</v>
      </c>
      <c r="J602" s="219">
        <f t="shared" si="202"/>
        <v>11</v>
      </c>
      <c r="K602" s="218" t="str">
        <f>N$72</f>
        <v>-</v>
      </c>
      <c r="L602" s="46" t="str">
        <f t="shared" si="204"/>
        <v>-</v>
      </c>
      <c r="M602" s="10" t="str">
        <f t="shared" si="198"/>
        <v>ioo</v>
      </c>
      <c r="N602" s="42">
        <f t="shared" si="199"/>
        <v>0</v>
      </c>
      <c r="O602" s="43">
        <f>IF(AND($E$4=N602,$H$4=M602,$P$57&lt;=SUM(J602:L602),SUM(J602:L602)&lt;=$P$58),1+MAX(O$84:O601),0)</f>
        <v>0</v>
      </c>
      <c r="P602" s="43">
        <f t="shared" si="200"/>
        <v>0</v>
      </c>
      <c r="R602" s="10">
        <v>512</v>
      </c>
      <c r="S602" s="178" t="s">
        <v>592</v>
      </c>
      <c r="T602" s="8">
        <v>150</v>
      </c>
      <c r="U602" s="8">
        <v>206</v>
      </c>
      <c r="V602" s="8">
        <v>133</v>
      </c>
      <c r="W602" s="172">
        <f t="shared" si="205"/>
        <v>2126</v>
      </c>
      <c r="X602" s="10">
        <v>512</v>
      </c>
      <c r="AH602" s="178" t="s">
        <v>234</v>
      </c>
      <c r="AI602" s="172">
        <v>470</v>
      </c>
    </row>
    <row r="603" spans="3:35" x14ac:dyDescent="0.15">
      <c r="C603" s="217">
        <f t="shared" si="201"/>
        <v>9</v>
      </c>
      <c r="D603" s="218" t="str">
        <f>G$73</f>
        <v>-</v>
      </c>
      <c r="E603" s="46" t="str">
        <f t="shared" si="203"/>
        <v>-</v>
      </c>
      <c r="F603" s="10" t="str">
        <f t="shared" si="195"/>
        <v>ioo</v>
      </c>
      <c r="G603" s="42">
        <f t="shared" si="196"/>
        <v>0</v>
      </c>
      <c r="H603" s="43">
        <f>IF(AND($E$4=G603,$H$4=F603,$P$57&lt;=SUM(C603:E603),SUM(C603:E603)&lt;=$P$58),1+MAX(H$84:H602),0)</f>
        <v>0</v>
      </c>
      <c r="I603" s="43">
        <f t="shared" si="197"/>
        <v>0</v>
      </c>
      <c r="J603" s="219">
        <f t="shared" si="202"/>
        <v>11</v>
      </c>
      <c r="K603" s="218" t="str">
        <f>N$73</f>
        <v>-</v>
      </c>
      <c r="L603" s="46" t="str">
        <f t="shared" si="204"/>
        <v>-</v>
      </c>
      <c r="M603" s="10" t="str">
        <f t="shared" si="198"/>
        <v>ioo</v>
      </c>
      <c r="N603" s="42">
        <f t="shared" si="199"/>
        <v>0</v>
      </c>
      <c r="O603" s="43">
        <f>IF(AND($E$4=N603,$H$4=M603,$P$57&lt;=SUM(J603:L603),SUM(J603:L603)&lt;=$P$58),1+MAX(O$84:O602),0)</f>
        <v>0</v>
      </c>
      <c r="P603" s="43">
        <f t="shared" si="200"/>
        <v>0</v>
      </c>
      <c r="R603" s="10">
        <v>513</v>
      </c>
      <c r="S603" s="178" t="s">
        <v>593</v>
      </c>
      <c r="T603" s="8">
        <v>100</v>
      </c>
      <c r="U603" s="8">
        <v>104</v>
      </c>
      <c r="V603" s="8">
        <v>94</v>
      </c>
      <c r="W603" s="172">
        <f t="shared" si="205"/>
        <v>820</v>
      </c>
      <c r="X603" s="10">
        <v>513</v>
      </c>
      <c r="AH603" s="178" t="s">
        <v>235</v>
      </c>
      <c r="AI603" s="172">
        <v>471</v>
      </c>
    </row>
    <row r="604" spans="3:35" x14ac:dyDescent="0.15">
      <c r="C604" s="217">
        <f t="shared" si="201"/>
        <v>9</v>
      </c>
      <c r="D604" s="218" t="str">
        <f>G$74</f>
        <v>-</v>
      </c>
      <c r="E604" s="46" t="str">
        <f t="shared" si="203"/>
        <v>-</v>
      </c>
      <c r="F604" s="10" t="str">
        <f t="shared" si="195"/>
        <v>ioo</v>
      </c>
      <c r="G604" s="42">
        <f t="shared" si="196"/>
        <v>0</v>
      </c>
      <c r="H604" s="43">
        <f>IF(AND($E$4=G604,$H$4=F604,$P$57&lt;=SUM(C604:E604),SUM(C604:E604)&lt;=$P$58),1+MAX(H$84:H603),0)</f>
        <v>0</v>
      </c>
      <c r="I604" s="43">
        <f t="shared" si="197"/>
        <v>0</v>
      </c>
      <c r="J604" s="219">
        <f t="shared" si="202"/>
        <v>11</v>
      </c>
      <c r="K604" s="218" t="str">
        <f>N$74</f>
        <v>-</v>
      </c>
      <c r="L604" s="46" t="str">
        <f t="shared" si="204"/>
        <v>-</v>
      </c>
      <c r="M604" s="10" t="str">
        <f t="shared" si="198"/>
        <v>ioo</v>
      </c>
      <c r="N604" s="42">
        <f t="shared" si="199"/>
        <v>0</v>
      </c>
      <c r="O604" s="43">
        <f>IF(AND($E$4=N604,$H$4=M604,$P$57&lt;=SUM(J604:L604),SUM(J604:L604)&lt;=$P$58),1+MAX(O$84:O603),0)</f>
        <v>0</v>
      </c>
      <c r="P604" s="43">
        <f t="shared" si="200"/>
        <v>0</v>
      </c>
      <c r="R604" s="10">
        <v>514</v>
      </c>
      <c r="S604" s="178" t="s">
        <v>594</v>
      </c>
      <c r="T604" s="8">
        <v>150</v>
      </c>
      <c r="U604" s="8">
        <v>206</v>
      </c>
      <c r="V604" s="8">
        <v>133</v>
      </c>
      <c r="W604" s="172">
        <f t="shared" si="205"/>
        <v>2126</v>
      </c>
      <c r="X604" s="10">
        <v>514</v>
      </c>
      <c r="AH604" s="178" t="s">
        <v>553</v>
      </c>
      <c r="AI604" s="172">
        <v>472</v>
      </c>
    </row>
    <row r="605" spans="3:35" x14ac:dyDescent="0.15">
      <c r="C605" s="217">
        <f t="shared" si="201"/>
        <v>9</v>
      </c>
      <c r="D605" s="218" t="str">
        <f>G$75</f>
        <v>-</v>
      </c>
      <c r="E605" s="46" t="str">
        <f t="shared" si="203"/>
        <v>-</v>
      </c>
      <c r="F605" s="10" t="str">
        <f t="shared" si="195"/>
        <v>ioo</v>
      </c>
      <c r="G605" s="42">
        <f t="shared" si="196"/>
        <v>0</v>
      </c>
      <c r="H605" s="43">
        <f>IF(AND($E$4=G605,$H$4=F605,$P$57&lt;=SUM(C605:E605),SUM(C605:E605)&lt;=$P$58),1+MAX(H$84:H604),0)</f>
        <v>0</v>
      </c>
      <c r="I605" s="43">
        <f t="shared" si="197"/>
        <v>0</v>
      </c>
      <c r="J605" s="219">
        <f t="shared" si="202"/>
        <v>11</v>
      </c>
      <c r="K605" s="218" t="str">
        <f>N$75</f>
        <v>-</v>
      </c>
      <c r="L605" s="46" t="str">
        <f t="shared" si="204"/>
        <v>-</v>
      </c>
      <c r="M605" s="10" t="str">
        <f t="shared" si="198"/>
        <v>ioo</v>
      </c>
      <c r="N605" s="42">
        <f t="shared" si="199"/>
        <v>0</v>
      </c>
      <c r="O605" s="43">
        <f>IF(AND($E$4=N605,$H$4=M605,$P$57&lt;=SUM(J605:L605),SUM(J605:L605)&lt;=$P$58),1+MAX(O$84:O604),0)</f>
        <v>0</v>
      </c>
      <c r="P605" s="43">
        <f t="shared" si="200"/>
        <v>0</v>
      </c>
      <c r="R605" s="10">
        <v>515</v>
      </c>
      <c r="S605" s="178" t="s">
        <v>595</v>
      </c>
      <c r="T605" s="8">
        <v>100</v>
      </c>
      <c r="U605" s="8">
        <v>104</v>
      </c>
      <c r="V605" s="8">
        <v>94</v>
      </c>
      <c r="W605" s="172">
        <f t="shared" si="205"/>
        <v>820</v>
      </c>
      <c r="X605" s="10">
        <v>515</v>
      </c>
      <c r="AH605" s="178" t="s">
        <v>322</v>
      </c>
      <c r="AI605" s="172">
        <v>473</v>
      </c>
    </row>
    <row r="606" spans="3:35" x14ac:dyDescent="0.15">
      <c r="C606" s="217">
        <f t="shared" si="201"/>
        <v>9</v>
      </c>
      <c r="D606" s="218" t="str">
        <f>G$76</f>
        <v>-</v>
      </c>
      <c r="E606" s="46" t="str">
        <f t="shared" si="203"/>
        <v>-</v>
      </c>
      <c r="F606" s="10" t="str">
        <f t="shared" si="195"/>
        <v>ioo</v>
      </c>
      <c r="G606" s="42">
        <f t="shared" si="196"/>
        <v>0</v>
      </c>
      <c r="H606" s="43">
        <f>IF(AND($E$4=G606,$H$4=F606,$P$57&lt;=SUM(C606:E606),SUM(C606:E606)&lt;=$P$58),1+MAX(H$84:H605),0)</f>
        <v>0</v>
      </c>
      <c r="I606" s="43">
        <f t="shared" si="197"/>
        <v>0</v>
      </c>
      <c r="J606" s="219">
        <f t="shared" si="202"/>
        <v>11</v>
      </c>
      <c r="K606" s="218" t="str">
        <f>N$76</f>
        <v>-</v>
      </c>
      <c r="L606" s="46" t="str">
        <f t="shared" si="204"/>
        <v>-</v>
      </c>
      <c r="M606" s="10" t="str">
        <f t="shared" si="198"/>
        <v>ioo</v>
      </c>
      <c r="N606" s="42">
        <f t="shared" si="199"/>
        <v>0</v>
      </c>
      <c r="O606" s="43">
        <f>IF(AND($E$4=N606,$H$4=M606,$P$57&lt;=SUM(J606:L606),SUM(J606:L606)&lt;=$P$58),1+MAX(O$84:O605),0)</f>
        <v>0</v>
      </c>
      <c r="P606" s="43">
        <f t="shared" si="200"/>
        <v>0</v>
      </c>
      <c r="R606" s="10">
        <v>516</v>
      </c>
      <c r="S606" s="178" t="s">
        <v>596</v>
      </c>
      <c r="T606" s="8">
        <v>150</v>
      </c>
      <c r="U606" s="8">
        <v>206</v>
      </c>
      <c r="V606" s="8">
        <v>133</v>
      </c>
      <c r="W606" s="172">
        <f t="shared" si="205"/>
        <v>2126</v>
      </c>
      <c r="X606" s="10">
        <v>516</v>
      </c>
      <c r="AH606" s="178" t="s">
        <v>239</v>
      </c>
      <c r="AI606" s="172">
        <v>474</v>
      </c>
    </row>
    <row r="607" spans="3:35" x14ac:dyDescent="0.15">
      <c r="C607" s="217">
        <f t="shared" si="201"/>
        <v>9</v>
      </c>
      <c r="D607" s="218" t="str">
        <f>G$77</f>
        <v>-</v>
      </c>
      <c r="E607" s="46" t="str">
        <f t="shared" si="203"/>
        <v>-</v>
      </c>
      <c r="F607" s="10" t="str">
        <f t="shared" si="195"/>
        <v>ioo</v>
      </c>
      <c r="G607" s="42">
        <f t="shared" si="196"/>
        <v>0</v>
      </c>
      <c r="H607" s="43">
        <f>IF(AND($E$4=G607,$H$4=F607,$P$57&lt;=SUM(C607:E607),SUM(C607:E607)&lt;=$P$58),1+MAX(H$84:H606),0)</f>
        <v>0</v>
      </c>
      <c r="I607" s="43">
        <f t="shared" si="197"/>
        <v>0</v>
      </c>
      <c r="J607" s="219">
        <f t="shared" si="202"/>
        <v>11</v>
      </c>
      <c r="K607" s="218" t="str">
        <f>N$77</f>
        <v>-</v>
      </c>
      <c r="L607" s="46" t="str">
        <f t="shared" si="204"/>
        <v>-</v>
      </c>
      <c r="M607" s="10" t="str">
        <f t="shared" si="198"/>
        <v>ioo</v>
      </c>
      <c r="N607" s="42">
        <f t="shared" si="199"/>
        <v>0</v>
      </c>
      <c r="O607" s="43">
        <f>IF(AND($E$4=N607,$H$4=M607,$P$57&lt;=SUM(J607:L607),SUM(J607:L607)&lt;=$P$58),1+MAX(O$84:O606),0)</f>
        <v>0</v>
      </c>
      <c r="P607" s="43">
        <f t="shared" si="200"/>
        <v>0</v>
      </c>
      <c r="R607" s="10">
        <v>517</v>
      </c>
      <c r="S607" s="178" t="s">
        <v>597</v>
      </c>
      <c r="T607" s="8">
        <v>152</v>
      </c>
      <c r="U607" s="8">
        <v>111</v>
      </c>
      <c r="V607" s="8">
        <v>97</v>
      </c>
      <c r="W607" s="172">
        <f t="shared" si="205"/>
        <v>1060</v>
      </c>
      <c r="X607" s="10">
        <v>517</v>
      </c>
      <c r="AH607" s="178" t="s">
        <v>376</v>
      </c>
      <c r="AI607" s="172">
        <v>475</v>
      </c>
    </row>
    <row r="608" spans="3:35" x14ac:dyDescent="0.15">
      <c r="C608" s="217">
        <f t="shared" si="201"/>
        <v>9</v>
      </c>
      <c r="D608" s="218" t="str">
        <f>G$78</f>
        <v>-</v>
      </c>
      <c r="E608" s="46" t="str">
        <f t="shared" si="203"/>
        <v>-</v>
      </c>
      <c r="F608" s="10" t="str">
        <f t="shared" si="195"/>
        <v>ioo</v>
      </c>
      <c r="G608" s="42">
        <f t="shared" si="196"/>
        <v>0</v>
      </c>
      <c r="H608" s="43">
        <f>IF(AND($E$4=G608,$H$4=F608,$P$57&lt;=SUM(C608:E608),SUM(C608:E608)&lt;=$P$58),1+MAX(H$84:H607),0)</f>
        <v>0</v>
      </c>
      <c r="I608" s="43">
        <f t="shared" si="197"/>
        <v>0</v>
      </c>
      <c r="J608" s="219">
        <f t="shared" si="202"/>
        <v>11</v>
      </c>
      <c r="K608" s="218" t="str">
        <f>N$78</f>
        <v>-</v>
      </c>
      <c r="L608" s="46" t="str">
        <f t="shared" si="204"/>
        <v>-</v>
      </c>
      <c r="M608" s="10" t="str">
        <f t="shared" si="198"/>
        <v>ioo</v>
      </c>
      <c r="N608" s="42">
        <f t="shared" si="199"/>
        <v>0</v>
      </c>
      <c r="O608" s="43">
        <f>IF(AND($E$4=N608,$H$4=M608,$P$57&lt;=SUM(J608:L608),SUM(J608:L608)&lt;=$P$58),1+MAX(O$84:O607),0)</f>
        <v>0</v>
      </c>
      <c r="P608" s="43">
        <f t="shared" si="200"/>
        <v>0</v>
      </c>
      <c r="R608" s="10">
        <v>518</v>
      </c>
      <c r="S608" s="178" t="s">
        <v>599</v>
      </c>
      <c r="T608" s="8">
        <v>232</v>
      </c>
      <c r="U608" s="8">
        <v>183</v>
      </c>
      <c r="V608" s="8">
        <v>171</v>
      </c>
      <c r="W608" s="172">
        <f t="shared" si="205"/>
        <v>2612</v>
      </c>
      <c r="X608" s="10">
        <v>518</v>
      </c>
      <c r="AH608" s="178" t="s">
        <v>554</v>
      </c>
      <c r="AI608" s="172">
        <v>476</v>
      </c>
    </row>
    <row r="609" spans="3:35" x14ac:dyDescent="0.15">
      <c r="C609" s="217">
        <f t="shared" si="201"/>
        <v>9</v>
      </c>
      <c r="D609" s="218" t="str">
        <f>G$79</f>
        <v>-</v>
      </c>
      <c r="E609" s="46" t="str">
        <f t="shared" si="203"/>
        <v>-</v>
      </c>
      <c r="F609" s="10" t="str">
        <f t="shared" si="195"/>
        <v>ioo</v>
      </c>
      <c r="G609" s="42">
        <f t="shared" si="196"/>
        <v>0</v>
      </c>
      <c r="H609" s="43">
        <f>IF(AND($E$4=G609,$H$4=F609,$P$57&lt;=SUM(C609:E609),SUM(C609:E609)&lt;=$P$58),1+MAX(H$84:H608),0)</f>
        <v>0</v>
      </c>
      <c r="I609" s="43">
        <f t="shared" si="197"/>
        <v>0</v>
      </c>
      <c r="J609" s="219">
        <f t="shared" si="202"/>
        <v>11</v>
      </c>
      <c r="K609" s="218" t="str">
        <f>N$79</f>
        <v>-</v>
      </c>
      <c r="L609" s="46" t="str">
        <f t="shared" si="204"/>
        <v>-</v>
      </c>
      <c r="M609" s="10" t="str">
        <f t="shared" si="198"/>
        <v>ioo</v>
      </c>
      <c r="N609" s="42">
        <f t="shared" si="199"/>
        <v>0</v>
      </c>
      <c r="O609" s="43">
        <f>IF(AND($E$4=N609,$H$4=M609,$P$57&lt;=SUM(J609:L609),SUM(J609:L609)&lt;=$P$58),1+MAX(O$84:O608),0)</f>
        <v>0</v>
      </c>
      <c r="P609" s="43">
        <f t="shared" si="200"/>
        <v>0</v>
      </c>
      <c r="R609" s="10">
        <v>519</v>
      </c>
      <c r="S609" s="178" t="s">
        <v>600</v>
      </c>
      <c r="T609" s="8">
        <v>100</v>
      </c>
      <c r="U609" s="8">
        <v>98</v>
      </c>
      <c r="V609" s="8">
        <v>89</v>
      </c>
      <c r="W609" s="172">
        <f t="shared" si="205"/>
        <v>760</v>
      </c>
      <c r="X609" s="10">
        <v>519</v>
      </c>
      <c r="AH609" s="178" t="s">
        <v>555</v>
      </c>
      <c r="AI609" s="172">
        <v>477</v>
      </c>
    </row>
    <row r="610" spans="3:35" x14ac:dyDescent="0.15">
      <c r="C610" s="217">
        <f t="shared" si="201"/>
        <v>9</v>
      </c>
      <c r="D610" s="218" t="str">
        <f>G$80</f>
        <v>-</v>
      </c>
      <c r="E610" s="46" t="str">
        <f t="shared" si="203"/>
        <v>-</v>
      </c>
      <c r="F610" s="10" t="str">
        <f t="shared" si="195"/>
        <v>ioo</v>
      </c>
      <c r="G610" s="42">
        <f t="shared" si="196"/>
        <v>0</v>
      </c>
      <c r="H610" s="43">
        <f>IF(AND($E$4=G610,$H$4=F610,$P$57&lt;=SUM(C610:E610),SUM(C610:E610)&lt;=$P$58),1+MAX(H$84:H609),0)</f>
        <v>0</v>
      </c>
      <c r="I610" s="43">
        <f t="shared" si="197"/>
        <v>0</v>
      </c>
      <c r="J610" s="219">
        <f t="shared" si="202"/>
        <v>11</v>
      </c>
      <c r="K610" s="218" t="str">
        <f>N$80</f>
        <v>-</v>
      </c>
      <c r="L610" s="46" t="str">
        <f t="shared" si="204"/>
        <v>-</v>
      </c>
      <c r="M610" s="10" t="str">
        <f t="shared" si="198"/>
        <v>ioo</v>
      </c>
      <c r="N610" s="42">
        <f t="shared" si="199"/>
        <v>0</v>
      </c>
      <c r="O610" s="43">
        <f>IF(AND($E$4=N610,$H$4=M610,$P$57&lt;=SUM(J610:L610),SUM(J610:L610)&lt;=$P$58),1+MAX(O$84:O609),0)</f>
        <v>0</v>
      </c>
      <c r="P610" s="43">
        <f t="shared" si="200"/>
        <v>0</v>
      </c>
      <c r="R610" s="10">
        <v>520</v>
      </c>
      <c r="S610" s="178" t="s">
        <v>601</v>
      </c>
      <c r="T610" s="8">
        <v>124</v>
      </c>
      <c r="U610" s="8">
        <v>144</v>
      </c>
      <c r="V610" s="8">
        <v>117</v>
      </c>
      <c r="W610" s="172">
        <f t="shared" si="205"/>
        <v>1325</v>
      </c>
      <c r="X610" s="10">
        <v>520</v>
      </c>
      <c r="AH610" s="178" t="s">
        <v>556</v>
      </c>
      <c r="AI610" s="172">
        <v>478</v>
      </c>
    </row>
    <row r="611" spans="3:35" x14ac:dyDescent="0.15">
      <c r="C611" s="217">
        <f t="shared" si="201"/>
        <v>9</v>
      </c>
      <c r="D611" s="218" t="str">
        <f>G$81</f>
        <v>-</v>
      </c>
      <c r="E611" s="46" t="str">
        <f t="shared" si="203"/>
        <v>-</v>
      </c>
      <c r="F611" s="10" t="str">
        <f t="shared" si="195"/>
        <v>ioo</v>
      </c>
      <c r="G611" s="42">
        <f t="shared" si="196"/>
        <v>0</v>
      </c>
      <c r="H611" s="43">
        <f>IF(AND($E$4=G611,$H$4=F611,$P$57&lt;=SUM(C611:E611),SUM(C611:E611)&lt;=$P$58),1+MAX(H$84:H610),0)</f>
        <v>0</v>
      </c>
      <c r="I611" s="43">
        <f t="shared" si="197"/>
        <v>0</v>
      </c>
      <c r="J611" s="219">
        <f t="shared" si="202"/>
        <v>11</v>
      </c>
      <c r="K611" s="218" t="str">
        <f>N$81</f>
        <v>-</v>
      </c>
      <c r="L611" s="46" t="str">
        <f t="shared" si="204"/>
        <v>-</v>
      </c>
      <c r="M611" s="10" t="str">
        <f t="shared" si="198"/>
        <v>ioo</v>
      </c>
      <c r="N611" s="42">
        <f t="shared" si="199"/>
        <v>0</v>
      </c>
      <c r="O611" s="43">
        <f>IF(AND($E$4=N611,$H$4=M611,$P$57&lt;=SUM(J611:L611),SUM(J611:L611)&lt;=$P$58),1+MAX(O$84:O610),0)</f>
        <v>0</v>
      </c>
      <c r="P611" s="43">
        <f t="shared" si="200"/>
        <v>0</v>
      </c>
      <c r="R611" s="10">
        <v>521</v>
      </c>
      <c r="S611" s="178" t="s">
        <v>602</v>
      </c>
      <c r="T611" s="8">
        <v>160</v>
      </c>
      <c r="U611" s="8">
        <v>226</v>
      </c>
      <c r="V611" s="8">
        <v>160</v>
      </c>
      <c r="W611" s="172">
        <f t="shared" si="205"/>
        <v>2596</v>
      </c>
      <c r="X611" s="10">
        <v>521</v>
      </c>
      <c r="AH611" s="178" t="s">
        <v>557</v>
      </c>
      <c r="AI611" s="172">
        <v>479</v>
      </c>
    </row>
    <row r="612" spans="3:35" x14ac:dyDescent="0.15">
      <c r="C612" s="217">
        <f t="shared" ref="C612:C627" si="206">F$67</f>
        <v>10</v>
      </c>
      <c r="D612" s="218">
        <f>G$66</f>
        <v>13</v>
      </c>
      <c r="E612" s="46" t="str">
        <f t="shared" si="203"/>
        <v>-</v>
      </c>
      <c r="F612" s="10" t="str">
        <f t="shared" si="195"/>
        <v>oio</v>
      </c>
      <c r="G612" s="42">
        <f t="shared" si="196"/>
        <v>0</v>
      </c>
      <c r="H612" s="43">
        <f>IF(AND($E$4=G612,$H$4=F612,$P$57&lt;=SUM(C612:E612),SUM(C612:E612)&lt;=$P$58),1+MAX(H$84:H611),0)</f>
        <v>0</v>
      </c>
      <c r="I612" s="43">
        <f t="shared" si="197"/>
        <v>0</v>
      </c>
      <c r="J612" s="219">
        <f t="shared" ref="J612:J627" si="207">M$67</f>
        <v>12</v>
      </c>
      <c r="K612" s="218">
        <f>N$66</f>
        <v>13</v>
      </c>
      <c r="L612" s="46" t="str">
        <f t="shared" si="204"/>
        <v>-</v>
      </c>
      <c r="M612" s="10" t="str">
        <f t="shared" si="198"/>
        <v>oio</v>
      </c>
      <c r="N612" s="42">
        <f t="shared" si="199"/>
        <v>0</v>
      </c>
      <c r="O612" s="43">
        <f>IF(AND($E$4=N612,$H$4=M612,$P$57&lt;=SUM(J612:L612),SUM(J612:L612)&lt;=$P$58),1+MAX(O$84:O611),0)</f>
        <v>0</v>
      </c>
      <c r="P612" s="43">
        <f t="shared" si="200"/>
        <v>0</v>
      </c>
      <c r="R612" s="10">
        <v>522</v>
      </c>
      <c r="S612" s="178" t="s">
        <v>603</v>
      </c>
      <c r="T612" s="8">
        <v>90</v>
      </c>
      <c r="U612" s="8">
        <v>118</v>
      </c>
      <c r="V612" s="8">
        <v>64</v>
      </c>
      <c r="W612" s="172">
        <f t="shared" si="205"/>
        <v>745</v>
      </c>
      <c r="X612" s="10">
        <v>522</v>
      </c>
      <c r="AH612" s="178" t="s">
        <v>558</v>
      </c>
      <c r="AI612" s="172">
        <v>480</v>
      </c>
    </row>
    <row r="613" spans="3:35" x14ac:dyDescent="0.15">
      <c r="C613" s="217">
        <f t="shared" si="206"/>
        <v>10</v>
      </c>
      <c r="D613" s="218">
        <f>G$67</f>
        <v>14</v>
      </c>
      <c r="E613" s="46" t="str">
        <f t="shared" si="203"/>
        <v>-</v>
      </c>
      <c r="F613" s="10" t="str">
        <f t="shared" si="195"/>
        <v>oio</v>
      </c>
      <c r="G613" s="42">
        <f t="shared" si="196"/>
        <v>0</v>
      </c>
      <c r="H613" s="43">
        <f>IF(AND($E$4=G613,$H$4=F613,$P$57&lt;=SUM(C613:E613),SUM(C613:E613)&lt;=$P$58),1+MAX(H$84:H612),0)</f>
        <v>0</v>
      </c>
      <c r="I613" s="43">
        <f t="shared" si="197"/>
        <v>0</v>
      </c>
      <c r="J613" s="219">
        <f t="shared" si="207"/>
        <v>12</v>
      </c>
      <c r="K613" s="218" t="str">
        <f>N$67</f>
        <v>-</v>
      </c>
      <c r="L613" s="46" t="str">
        <f t="shared" si="204"/>
        <v>-</v>
      </c>
      <c r="M613" s="10" t="str">
        <f t="shared" si="198"/>
        <v>ioo</v>
      </c>
      <c r="N613" s="42">
        <f t="shared" si="199"/>
        <v>0</v>
      </c>
      <c r="O613" s="43">
        <f>IF(AND($E$4=N613,$H$4=M613,$P$57&lt;=SUM(J613:L613),SUM(J613:L613)&lt;=$P$58),1+MAX(O$84:O612),0)</f>
        <v>0</v>
      </c>
      <c r="P613" s="43">
        <f t="shared" si="200"/>
        <v>0</v>
      </c>
      <c r="R613" s="10">
        <v>523</v>
      </c>
      <c r="S613" s="178" t="s">
        <v>604</v>
      </c>
      <c r="T613" s="8">
        <v>150</v>
      </c>
      <c r="U613" s="8">
        <v>211</v>
      </c>
      <c r="V613" s="8">
        <v>136</v>
      </c>
      <c r="W613" s="172">
        <f t="shared" si="205"/>
        <v>2196</v>
      </c>
      <c r="X613" s="10">
        <v>523</v>
      </c>
      <c r="AH613" s="178" t="s">
        <v>559</v>
      </c>
      <c r="AI613" s="172">
        <v>481</v>
      </c>
    </row>
    <row r="614" spans="3:35" x14ac:dyDescent="0.15">
      <c r="C614" s="217">
        <f t="shared" si="206"/>
        <v>10</v>
      </c>
      <c r="D614" s="218" t="str">
        <f>G$68</f>
        <v>-</v>
      </c>
      <c r="E614" s="46" t="str">
        <f t="shared" si="203"/>
        <v>-</v>
      </c>
      <c r="F614" s="10" t="str">
        <f t="shared" si="195"/>
        <v>ioo</v>
      </c>
      <c r="G614" s="42">
        <f t="shared" si="196"/>
        <v>0</v>
      </c>
      <c r="H614" s="43">
        <f>IF(AND($E$4=G614,$H$4=F614,$P$57&lt;=SUM(C614:E614),SUM(C614:E614)&lt;=$P$58),1+MAX(H$84:H613),0)</f>
        <v>0</v>
      </c>
      <c r="I614" s="43">
        <f t="shared" si="197"/>
        <v>0</v>
      </c>
      <c r="J614" s="219">
        <f t="shared" si="207"/>
        <v>12</v>
      </c>
      <c r="K614" s="218" t="str">
        <f>N$68</f>
        <v>-</v>
      </c>
      <c r="L614" s="46" t="str">
        <f t="shared" si="204"/>
        <v>-</v>
      </c>
      <c r="M614" s="10" t="str">
        <f t="shared" si="198"/>
        <v>ioo</v>
      </c>
      <c r="N614" s="42">
        <f t="shared" si="199"/>
        <v>0</v>
      </c>
      <c r="O614" s="43">
        <f>IF(AND($E$4=N614,$H$4=M614,$P$57&lt;=SUM(J614:L614),SUM(J614:L614)&lt;=$P$58),1+MAX(O$84:O613),0)</f>
        <v>0</v>
      </c>
      <c r="P614" s="43">
        <f t="shared" si="200"/>
        <v>0</v>
      </c>
      <c r="R614" s="10">
        <v>524</v>
      </c>
      <c r="S614" s="178" t="s">
        <v>605</v>
      </c>
      <c r="T614" s="8">
        <v>110</v>
      </c>
      <c r="U614" s="8">
        <v>121</v>
      </c>
      <c r="V614" s="8">
        <v>136</v>
      </c>
      <c r="W614" s="172">
        <f t="shared" si="205"/>
        <v>1150</v>
      </c>
      <c r="X614" s="10">
        <v>524</v>
      </c>
      <c r="AH614" s="178" t="s">
        <v>560</v>
      </c>
      <c r="AI614" s="172">
        <v>482</v>
      </c>
    </row>
    <row r="615" spans="3:35" x14ac:dyDescent="0.15">
      <c r="C615" s="217">
        <f t="shared" si="206"/>
        <v>10</v>
      </c>
      <c r="D615" s="218" t="str">
        <f>G$69</f>
        <v>-</v>
      </c>
      <c r="E615" s="46" t="str">
        <f t="shared" si="203"/>
        <v>-</v>
      </c>
      <c r="F615" s="10" t="str">
        <f t="shared" si="195"/>
        <v>ioo</v>
      </c>
      <c r="G615" s="42">
        <f t="shared" si="196"/>
        <v>0</v>
      </c>
      <c r="H615" s="43">
        <f>IF(AND($E$4=G615,$H$4=F615,$P$57&lt;=SUM(C615:E615),SUM(C615:E615)&lt;=$P$58),1+MAX(H$84:H614),0)</f>
        <v>0</v>
      </c>
      <c r="I615" s="43">
        <f t="shared" si="197"/>
        <v>0</v>
      </c>
      <c r="J615" s="219">
        <f t="shared" si="207"/>
        <v>12</v>
      </c>
      <c r="K615" s="218" t="str">
        <f>N$69</f>
        <v>-</v>
      </c>
      <c r="L615" s="46" t="str">
        <f t="shared" si="204"/>
        <v>-</v>
      </c>
      <c r="M615" s="10" t="str">
        <f t="shared" si="198"/>
        <v>ioo</v>
      </c>
      <c r="N615" s="42">
        <f t="shared" si="199"/>
        <v>0</v>
      </c>
      <c r="O615" s="43">
        <f>IF(AND($E$4=N615,$H$4=M615,$P$57&lt;=SUM(J615:L615),SUM(J615:L615)&lt;=$P$58),1+MAX(O$84:O614),0)</f>
        <v>0</v>
      </c>
      <c r="P615" s="43">
        <f t="shared" si="200"/>
        <v>0</v>
      </c>
      <c r="R615" s="10">
        <v>525</v>
      </c>
      <c r="S615" s="178" t="s">
        <v>606</v>
      </c>
      <c r="T615" s="8">
        <v>140</v>
      </c>
      <c r="U615" s="8">
        <v>174</v>
      </c>
      <c r="V615" s="8">
        <v>173</v>
      </c>
      <c r="W615" s="172">
        <f t="shared" si="205"/>
        <v>1986</v>
      </c>
      <c r="X615" s="10">
        <v>525</v>
      </c>
      <c r="AH615" s="178" t="s">
        <v>561</v>
      </c>
      <c r="AI615" s="172">
        <v>483</v>
      </c>
    </row>
    <row r="616" spans="3:35" x14ac:dyDescent="0.15">
      <c r="C616" s="217">
        <f t="shared" si="206"/>
        <v>10</v>
      </c>
      <c r="D616" s="218" t="str">
        <f>G$70</f>
        <v>-</v>
      </c>
      <c r="E616" s="46" t="str">
        <f t="shared" si="203"/>
        <v>-</v>
      </c>
      <c r="F616" s="10" t="str">
        <f t="shared" si="195"/>
        <v>ioo</v>
      </c>
      <c r="G616" s="42">
        <f t="shared" si="196"/>
        <v>0</v>
      </c>
      <c r="H616" s="43">
        <f>IF(AND($E$4=G616,$H$4=F616,$P$57&lt;=SUM(C616:E616),SUM(C616:E616)&lt;=$P$58),1+MAX(H$84:H615),0)</f>
        <v>0</v>
      </c>
      <c r="I616" s="43">
        <f t="shared" si="197"/>
        <v>0</v>
      </c>
      <c r="J616" s="219">
        <f t="shared" si="207"/>
        <v>12</v>
      </c>
      <c r="K616" s="218" t="str">
        <f>N$70</f>
        <v>-</v>
      </c>
      <c r="L616" s="46" t="str">
        <f t="shared" si="204"/>
        <v>-</v>
      </c>
      <c r="M616" s="10" t="str">
        <f t="shared" si="198"/>
        <v>ioo</v>
      </c>
      <c r="N616" s="42">
        <f t="shared" si="199"/>
        <v>0</v>
      </c>
      <c r="O616" s="43">
        <f>IF(AND($E$4=N616,$H$4=M616,$P$57&lt;=SUM(J616:L616),SUM(J616:L616)&lt;=$P$58),1+MAX(O$84:O615),0)</f>
        <v>0</v>
      </c>
      <c r="P616" s="43">
        <f t="shared" si="200"/>
        <v>0</v>
      </c>
      <c r="R616" s="10">
        <v>526</v>
      </c>
      <c r="S616" s="178" t="s">
        <v>608</v>
      </c>
      <c r="T616" s="8">
        <v>170</v>
      </c>
      <c r="U616" s="8">
        <v>226</v>
      </c>
      <c r="V616" s="8">
        <v>223</v>
      </c>
      <c r="W616" s="172">
        <f t="shared" si="205"/>
        <v>3113</v>
      </c>
      <c r="X616" s="10">
        <v>526</v>
      </c>
      <c r="AH616" s="178" t="s">
        <v>562</v>
      </c>
      <c r="AI616" s="172">
        <v>484</v>
      </c>
    </row>
    <row r="617" spans="3:35" x14ac:dyDescent="0.15">
      <c r="C617" s="217">
        <f t="shared" si="206"/>
        <v>10</v>
      </c>
      <c r="D617" s="218" t="str">
        <f>G$71</f>
        <v>-</v>
      </c>
      <c r="E617" s="46" t="str">
        <f t="shared" si="203"/>
        <v>-</v>
      </c>
      <c r="F617" s="10" t="str">
        <f t="shared" si="195"/>
        <v>ioo</v>
      </c>
      <c r="G617" s="42">
        <f t="shared" si="196"/>
        <v>0</v>
      </c>
      <c r="H617" s="43">
        <f>IF(AND($E$4=G617,$H$4=F617,$P$57&lt;=SUM(C617:E617),SUM(C617:E617)&lt;=$P$58),1+MAX(H$84:H616),0)</f>
        <v>0</v>
      </c>
      <c r="I617" s="43">
        <f t="shared" si="197"/>
        <v>0</v>
      </c>
      <c r="J617" s="219">
        <f t="shared" si="207"/>
        <v>12</v>
      </c>
      <c r="K617" s="218" t="str">
        <f>N$71</f>
        <v>-</v>
      </c>
      <c r="L617" s="46" t="str">
        <f t="shared" si="204"/>
        <v>-</v>
      </c>
      <c r="M617" s="10" t="str">
        <f t="shared" si="198"/>
        <v>ioo</v>
      </c>
      <c r="N617" s="42">
        <f t="shared" si="199"/>
        <v>0</v>
      </c>
      <c r="O617" s="43">
        <f>IF(AND($E$4=N617,$H$4=M617,$P$57&lt;=SUM(J617:L617),SUM(J617:L617)&lt;=$P$58),1+MAX(O$84:O616),0)</f>
        <v>0</v>
      </c>
      <c r="P617" s="43">
        <f t="shared" si="200"/>
        <v>0</v>
      </c>
      <c r="R617" s="10">
        <v>527</v>
      </c>
      <c r="S617" s="178" t="s">
        <v>610</v>
      </c>
      <c r="T617" s="8">
        <v>130</v>
      </c>
      <c r="U617" s="8">
        <v>107</v>
      </c>
      <c r="V617" s="8">
        <v>85</v>
      </c>
      <c r="W617" s="172">
        <f t="shared" si="205"/>
        <v>904</v>
      </c>
      <c r="X617" s="10">
        <v>527</v>
      </c>
      <c r="AH617" s="178" t="s">
        <v>563</v>
      </c>
      <c r="AI617" s="172">
        <v>485</v>
      </c>
    </row>
    <row r="618" spans="3:35" x14ac:dyDescent="0.15">
      <c r="C618" s="217">
        <f t="shared" si="206"/>
        <v>10</v>
      </c>
      <c r="D618" s="218" t="str">
        <f>G$72</f>
        <v>-</v>
      </c>
      <c r="E618" s="46" t="str">
        <f t="shared" si="203"/>
        <v>-</v>
      </c>
      <c r="F618" s="10" t="str">
        <f t="shared" si="195"/>
        <v>ioo</v>
      </c>
      <c r="G618" s="42">
        <f t="shared" si="196"/>
        <v>0</v>
      </c>
      <c r="H618" s="43">
        <f>IF(AND($E$4=G618,$H$4=F618,$P$57&lt;=SUM(C618:E618),SUM(C618:E618)&lt;=$P$58),1+MAX(H$84:H617),0)</f>
        <v>0</v>
      </c>
      <c r="I618" s="43">
        <f t="shared" si="197"/>
        <v>0</v>
      </c>
      <c r="J618" s="219">
        <f t="shared" si="207"/>
        <v>12</v>
      </c>
      <c r="K618" s="218" t="str">
        <f>N$72</f>
        <v>-</v>
      </c>
      <c r="L618" s="46" t="str">
        <f t="shared" si="204"/>
        <v>-</v>
      </c>
      <c r="M618" s="10" t="str">
        <f t="shared" si="198"/>
        <v>ioo</v>
      </c>
      <c r="N618" s="42">
        <f t="shared" si="199"/>
        <v>0</v>
      </c>
      <c r="O618" s="43">
        <f>IF(AND($E$4=N618,$H$4=M618,$P$57&lt;=SUM(J618:L618),SUM(J618:L618)&lt;=$P$58),1+MAX(O$84:O617),0)</f>
        <v>0</v>
      </c>
      <c r="P618" s="43">
        <f t="shared" si="200"/>
        <v>0</v>
      </c>
      <c r="R618" s="10">
        <v>528</v>
      </c>
      <c r="S618" s="178" t="s">
        <v>611</v>
      </c>
      <c r="T618" s="8">
        <v>134</v>
      </c>
      <c r="U618" s="8">
        <v>161</v>
      </c>
      <c r="V618" s="8">
        <v>119</v>
      </c>
      <c r="W618" s="172">
        <f t="shared" si="205"/>
        <v>1531</v>
      </c>
      <c r="X618" s="10">
        <v>528</v>
      </c>
      <c r="AH618" s="178" t="s">
        <v>564</v>
      </c>
      <c r="AI618" s="172">
        <v>486</v>
      </c>
    </row>
    <row r="619" spans="3:35" x14ac:dyDescent="0.15">
      <c r="C619" s="217">
        <f t="shared" si="206"/>
        <v>10</v>
      </c>
      <c r="D619" s="218" t="str">
        <f>G$73</f>
        <v>-</v>
      </c>
      <c r="E619" s="46" t="str">
        <f t="shared" si="203"/>
        <v>-</v>
      </c>
      <c r="F619" s="10" t="str">
        <f t="shared" si="195"/>
        <v>ioo</v>
      </c>
      <c r="G619" s="42">
        <f t="shared" si="196"/>
        <v>0</v>
      </c>
      <c r="H619" s="43">
        <f>IF(AND($E$4=G619,$H$4=F619,$P$57&lt;=SUM(C619:E619),SUM(C619:E619)&lt;=$P$58),1+MAX(H$84:H618),0)</f>
        <v>0</v>
      </c>
      <c r="I619" s="43">
        <f t="shared" si="197"/>
        <v>0</v>
      </c>
      <c r="J619" s="219">
        <f t="shared" si="207"/>
        <v>12</v>
      </c>
      <c r="K619" s="218" t="str">
        <f>N$73</f>
        <v>-</v>
      </c>
      <c r="L619" s="46" t="str">
        <f t="shared" si="204"/>
        <v>-</v>
      </c>
      <c r="M619" s="10" t="str">
        <f t="shared" si="198"/>
        <v>ioo</v>
      </c>
      <c r="N619" s="42">
        <f t="shared" si="199"/>
        <v>0</v>
      </c>
      <c r="O619" s="43">
        <f>IF(AND($E$4=N619,$H$4=M619,$P$57&lt;=SUM(J619:L619),SUM(J619:L619)&lt;=$P$58),1+MAX(O$84:O618),0)</f>
        <v>0</v>
      </c>
      <c r="P619" s="43">
        <f t="shared" si="200"/>
        <v>0</v>
      </c>
      <c r="R619" s="10">
        <v>529</v>
      </c>
      <c r="S619" s="178" t="s">
        <v>612</v>
      </c>
      <c r="T619" s="8">
        <v>120</v>
      </c>
      <c r="U619" s="8">
        <v>154</v>
      </c>
      <c r="V619" s="8">
        <v>88</v>
      </c>
      <c r="W619" s="172">
        <f t="shared" si="205"/>
        <v>1226</v>
      </c>
      <c r="X619" s="10">
        <v>529</v>
      </c>
      <c r="AH619" s="178" t="s">
        <v>565</v>
      </c>
      <c r="AI619" s="172">
        <v>487</v>
      </c>
    </row>
    <row r="620" spans="3:35" x14ac:dyDescent="0.15">
      <c r="C620" s="217">
        <f t="shared" si="206"/>
        <v>10</v>
      </c>
      <c r="D620" s="218" t="str">
        <f>G$74</f>
        <v>-</v>
      </c>
      <c r="E620" s="46" t="str">
        <f t="shared" si="203"/>
        <v>-</v>
      </c>
      <c r="F620" s="10" t="str">
        <f t="shared" si="195"/>
        <v>ioo</v>
      </c>
      <c r="G620" s="42">
        <f t="shared" si="196"/>
        <v>0</v>
      </c>
      <c r="H620" s="43">
        <f>IF(AND($E$4=G620,$H$4=F620,$P$57&lt;=SUM(C620:E620),SUM(C620:E620)&lt;=$P$58),1+MAX(H$84:H619),0)</f>
        <v>0</v>
      </c>
      <c r="I620" s="43">
        <f t="shared" si="197"/>
        <v>0</v>
      </c>
      <c r="J620" s="219">
        <f t="shared" si="207"/>
        <v>12</v>
      </c>
      <c r="K620" s="218" t="str">
        <f>N$74</f>
        <v>-</v>
      </c>
      <c r="L620" s="46" t="str">
        <f t="shared" si="204"/>
        <v>-</v>
      </c>
      <c r="M620" s="10" t="str">
        <f t="shared" si="198"/>
        <v>ioo</v>
      </c>
      <c r="N620" s="42">
        <f t="shared" si="199"/>
        <v>0</v>
      </c>
      <c r="O620" s="43">
        <f>IF(AND($E$4=N620,$H$4=M620,$P$57&lt;=SUM(J620:L620),SUM(J620:L620)&lt;=$P$58),1+MAX(O$84:O619),0)</f>
        <v>0</v>
      </c>
      <c r="P620" s="43">
        <f t="shared" si="200"/>
        <v>0</v>
      </c>
      <c r="R620" s="10">
        <v>530</v>
      </c>
      <c r="S620" s="178" t="s">
        <v>613</v>
      </c>
      <c r="T620" s="8">
        <v>220</v>
      </c>
      <c r="U620" s="8">
        <v>255</v>
      </c>
      <c r="V620" s="8">
        <v>132</v>
      </c>
      <c r="W620" s="172">
        <f t="shared" si="205"/>
        <v>3089</v>
      </c>
      <c r="X620" s="10">
        <v>530</v>
      </c>
      <c r="AH620" s="178" t="s">
        <v>566</v>
      </c>
      <c r="AI620" s="172">
        <v>487.01</v>
      </c>
    </row>
    <row r="621" spans="3:35" x14ac:dyDescent="0.15">
      <c r="C621" s="217">
        <f t="shared" si="206"/>
        <v>10</v>
      </c>
      <c r="D621" s="218" t="str">
        <f>G$75</f>
        <v>-</v>
      </c>
      <c r="E621" s="46" t="str">
        <f t="shared" si="203"/>
        <v>-</v>
      </c>
      <c r="F621" s="10" t="str">
        <f t="shared" si="195"/>
        <v>ioo</v>
      </c>
      <c r="G621" s="42">
        <f t="shared" si="196"/>
        <v>0</v>
      </c>
      <c r="H621" s="43">
        <f>IF(AND($E$4=G621,$H$4=F621,$P$57&lt;=SUM(C621:E621),SUM(C621:E621)&lt;=$P$58),1+MAX(H$84:H620),0)</f>
        <v>0</v>
      </c>
      <c r="I621" s="43">
        <f t="shared" si="197"/>
        <v>0</v>
      </c>
      <c r="J621" s="219">
        <f t="shared" si="207"/>
        <v>12</v>
      </c>
      <c r="K621" s="218" t="str">
        <f>N$75</f>
        <v>-</v>
      </c>
      <c r="L621" s="46" t="str">
        <f t="shared" si="204"/>
        <v>-</v>
      </c>
      <c r="M621" s="10" t="str">
        <f t="shared" si="198"/>
        <v>ioo</v>
      </c>
      <c r="N621" s="42">
        <f t="shared" si="199"/>
        <v>0</v>
      </c>
      <c r="O621" s="43">
        <f>IF(AND($E$4=N621,$H$4=M621,$P$57&lt;=SUM(J621:L621),SUM(J621:L621)&lt;=$P$58),1+MAX(O$84:O620),0)</f>
        <v>0</v>
      </c>
      <c r="P621" s="43">
        <f t="shared" si="200"/>
        <v>0</v>
      </c>
      <c r="R621" s="10">
        <v>531</v>
      </c>
      <c r="S621" s="178" t="s">
        <v>614</v>
      </c>
      <c r="T621" s="8">
        <v>206</v>
      </c>
      <c r="U621" s="8">
        <v>114</v>
      </c>
      <c r="V621" s="8">
        <v>163</v>
      </c>
      <c r="W621" s="172">
        <f t="shared" si="205"/>
        <v>1575</v>
      </c>
      <c r="X621" s="10">
        <v>531</v>
      </c>
      <c r="AH621" s="178" t="s">
        <v>567</v>
      </c>
      <c r="AI621" s="172">
        <v>488</v>
      </c>
    </row>
    <row r="622" spans="3:35" x14ac:dyDescent="0.15">
      <c r="C622" s="217">
        <f t="shared" si="206"/>
        <v>10</v>
      </c>
      <c r="D622" s="218" t="str">
        <f>G$76</f>
        <v>-</v>
      </c>
      <c r="E622" s="46" t="str">
        <f t="shared" si="203"/>
        <v>-</v>
      </c>
      <c r="F622" s="10" t="str">
        <f t="shared" si="195"/>
        <v>ioo</v>
      </c>
      <c r="G622" s="42">
        <f t="shared" si="196"/>
        <v>0</v>
      </c>
      <c r="H622" s="43">
        <f>IF(AND($E$4=G622,$H$4=F622,$P$57&lt;=SUM(C622:E622),SUM(C622:E622)&lt;=$P$58),1+MAX(H$84:H621),0)</f>
        <v>0</v>
      </c>
      <c r="I622" s="43">
        <f t="shared" si="197"/>
        <v>0</v>
      </c>
      <c r="J622" s="219">
        <f t="shared" si="207"/>
        <v>12</v>
      </c>
      <c r="K622" s="218" t="str">
        <f>N$76</f>
        <v>-</v>
      </c>
      <c r="L622" s="46" t="str">
        <f t="shared" si="204"/>
        <v>-</v>
      </c>
      <c r="M622" s="10" t="str">
        <f t="shared" si="198"/>
        <v>ioo</v>
      </c>
      <c r="N622" s="42">
        <f t="shared" si="199"/>
        <v>0</v>
      </c>
      <c r="O622" s="43">
        <f>IF(AND($E$4=N622,$H$4=M622,$P$57&lt;=SUM(J622:L622),SUM(J622:L622)&lt;=$P$58),1+MAX(O$84:O621),0)</f>
        <v>0</v>
      </c>
      <c r="P622" s="43">
        <f t="shared" si="200"/>
        <v>0</v>
      </c>
      <c r="R622" s="10">
        <v>532</v>
      </c>
      <c r="S622" s="178" t="s">
        <v>616</v>
      </c>
      <c r="T622" s="8">
        <v>150</v>
      </c>
      <c r="U622" s="8">
        <v>134</v>
      </c>
      <c r="V622" s="8">
        <v>97</v>
      </c>
      <c r="W622" s="172">
        <f t="shared" si="205"/>
        <v>1247</v>
      </c>
      <c r="X622" s="10">
        <v>532</v>
      </c>
      <c r="AH622" s="178" t="s">
        <v>568</v>
      </c>
      <c r="AI622" s="172">
        <v>489</v>
      </c>
    </row>
    <row r="623" spans="3:35" x14ac:dyDescent="0.15">
      <c r="C623" s="217">
        <f t="shared" si="206"/>
        <v>10</v>
      </c>
      <c r="D623" s="218" t="str">
        <f>G$77</f>
        <v>-</v>
      </c>
      <c r="E623" s="46" t="str">
        <f t="shared" si="203"/>
        <v>-</v>
      </c>
      <c r="F623" s="10" t="str">
        <f t="shared" si="195"/>
        <v>ioo</v>
      </c>
      <c r="G623" s="42">
        <f t="shared" si="196"/>
        <v>0</v>
      </c>
      <c r="H623" s="43">
        <f>IF(AND($E$4=G623,$H$4=F623,$P$57&lt;=SUM(C623:E623),SUM(C623:E623)&lt;=$P$58),1+MAX(H$84:H622),0)</f>
        <v>0</v>
      </c>
      <c r="I623" s="43">
        <f t="shared" si="197"/>
        <v>0</v>
      </c>
      <c r="J623" s="219">
        <f t="shared" si="207"/>
        <v>12</v>
      </c>
      <c r="K623" s="218" t="str">
        <f>N$77</f>
        <v>-</v>
      </c>
      <c r="L623" s="46" t="str">
        <f t="shared" si="204"/>
        <v>-</v>
      </c>
      <c r="M623" s="10" t="str">
        <f t="shared" si="198"/>
        <v>ioo</v>
      </c>
      <c r="N623" s="42">
        <f t="shared" si="199"/>
        <v>0</v>
      </c>
      <c r="O623" s="43">
        <f>IF(AND($E$4=N623,$H$4=M623,$P$57&lt;=SUM(J623:L623),SUM(J623:L623)&lt;=$P$58),1+MAX(O$84:O622),0)</f>
        <v>0</v>
      </c>
      <c r="P623" s="43">
        <f t="shared" si="200"/>
        <v>0</v>
      </c>
      <c r="R623" s="10">
        <v>533</v>
      </c>
      <c r="S623" s="178" t="s">
        <v>618</v>
      </c>
      <c r="T623" s="8">
        <v>170</v>
      </c>
      <c r="U623" s="8">
        <v>180</v>
      </c>
      <c r="V623" s="8">
        <v>150</v>
      </c>
      <c r="W623" s="172">
        <f t="shared" si="205"/>
        <v>2097</v>
      </c>
      <c r="X623" s="10">
        <v>533</v>
      </c>
      <c r="AH623" s="178" t="s">
        <v>569</v>
      </c>
      <c r="AI623" s="172">
        <v>490</v>
      </c>
    </row>
    <row r="624" spans="3:35" x14ac:dyDescent="0.15">
      <c r="C624" s="217">
        <f t="shared" si="206"/>
        <v>10</v>
      </c>
      <c r="D624" s="218" t="str">
        <f>G$78</f>
        <v>-</v>
      </c>
      <c r="E624" s="46" t="str">
        <f t="shared" si="203"/>
        <v>-</v>
      </c>
      <c r="F624" s="10" t="str">
        <f t="shared" si="195"/>
        <v>ioo</v>
      </c>
      <c r="G624" s="42">
        <f t="shared" si="196"/>
        <v>0</v>
      </c>
      <c r="H624" s="43">
        <f>IF(AND($E$4=G624,$H$4=F624,$P$57&lt;=SUM(C624:E624),SUM(C624:E624)&lt;=$P$58),1+MAX(H$84:H623),0)</f>
        <v>0</v>
      </c>
      <c r="I624" s="43">
        <f t="shared" si="197"/>
        <v>0</v>
      </c>
      <c r="J624" s="219">
        <f t="shared" si="207"/>
        <v>12</v>
      </c>
      <c r="K624" s="218" t="str">
        <f>N$78</f>
        <v>-</v>
      </c>
      <c r="L624" s="46" t="str">
        <f t="shared" si="204"/>
        <v>-</v>
      </c>
      <c r="M624" s="10" t="str">
        <f t="shared" si="198"/>
        <v>ioo</v>
      </c>
      <c r="N624" s="42">
        <f t="shared" si="199"/>
        <v>0</v>
      </c>
      <c r="O624" s="43">
        <f>IF(AND($E$4=N624,$H$4=M624,$P$57&lt;=SUM(J624:L624),SUM(J624:L624)&lt;=$P$58),1+MAX(O$84:O623),0)</f>
        <v>0</v>
      </c>
      <c r="P624" s="43">
        <f t="shared" si="200"/>
        <v>0</v>
      </c>
      <c r="R624" s="10">
        <v>534</v>
      </c>
      <c r="S624" s="178" t="s">
        <v>619</v>
      </c>
      <c r="T624" s="8">
        <v>210</v>
      </c>
      <c r="U624" s="8">
        <v>243</v>
      </c>
      <c r="V624" s="8">
        <v>172</v>
      </c>
      <c r="W624" s="172">
        <f t="shared" si="205"/>
        <v>3258</v>
      </c>
      <c r="X624" s="10">
        <v>534</v>
      </c>
      <c r="AH624" s="178" t="s">
        <v>570</v>
      </c>
      <c r="AI624" s="172">
        <v>491</v>
      </c>
    </row>
    <row r="625" spans="3:35" x14ac:dyDescent="0.15">
      <c r="C625" s="217">
        <f t="shared" si="206"/>
        <v>10</v>
      </c>
      <c r="D625" s="218" t="str">
        <f>G$79</f>
        <v>-</v>
      </c>
      <c r="E625" s="46" t="str">
        <f t="shared" si="203"/>
        <v>-</v>
      </c>
      <c r="F625" s="10" t="str">
        <f t="shared" si="195"/>
        <v>ioo</v>
      </c>
      <c r="G625" s="42">
        <f t="shared" si="196"/>
        <v>0</v>
      </c>
      <c r="H625" s="43">
        <f>IF(AND($E$4=G625,$H$4=F625,$P$57&lt;=SUM(C625:E625),SUM(C625:E625)&lt;=$P$58),1+MAX(H$84:H624),0)</f>
        <v>0</v>
      </c>
      <c r="I625" s="43">
        <f t="shared" si="197"/>
        <v>0</v>
      </c>
      <c r="J625" s="219">
        <f t="shared" si="207"/>
        <v>12</v>
      </c>
      <c r="K625" s="218" t="str">
        <f>N$79</f>
        <v>-</v>
      </c>
      <c r="L625" s="46" t="str">
        <f t="shared" si="204"/>
        <v>-</v>
      </c>
      <c r="M625" s="10" t="str">
        <f t="shared" si="198"/>
        <v>ioo</v>
      </c>
      <c r="N625" s="42">
        <f t="shared" si="199"/>
        <v>0</v>
      </c>
      <c r="O625" s="43">
        <f>IF(AND($E$4=N625,$H$4=M625,$P$57&lt;=SUM(J625:L625),SUM(J625:L625)&lt;=$P$58),1+MAX(O$84:O624),0)</f>
        <v>0</v>
      </c>
      <c r="P625" s="43">
        <f t="shared" si="200"/>
        <v>0</v>
      </c>
      <c r="R625" s="10">
        <v>535</v>
      </c>
      <c r="S625" s="178" t="s">
        <v>620</v>
      </c>
      <c r="T625" s="8">
        <v>100</v>
      </c>
      <c r="U625" s="8">
        <v>98</v>
      </c>
      <c r="V625" s="8">
        <v>78</v>
      </c>
      <c r="W625" s="172">
        <f t="shared" si="205"/>
        <v>719</v>
      </c>
      <c r="X625" s="10">
        <v>535</v>
      </c>
      <c r="AH625" s="178" t="s">
        <v>571</v>
      </c>
      <c r="AI625" s="172">
        <v>492</v>
      </c>
    </row>
    <row r="626" spans="3:35" x14ac:dyDescent="0.15">
      <c r="C626" s="217">
        <f t="shared" si="206"/>
        <v>10</v>
      </c>
      <c r="D626" s="218" t="str">
        <f>G$80</f>
        <v>-</v>
      </c>
      <c r="E626" s="46" t="str">
        <f t="shared" si="203"/>
        <v>-</v>
      </c>
      <c r="F626" s="10" t="str">
        <f t="shared" si="195"/>
        <v>ioo</v>
      </c>
      <c r="G626" s="42">
        <f t="shared" si="196"/>
        <v>0</v>
      </c>
      <c r="H626" s="43">
        <f>IF(AND($E$4=G626,$H$4=F626,$P$57&lt;=SUM(C626:E626),SUM(C626:E626)&lt;=$P$58),1+MAX(H$84:H625),0)</f>
        <v>0</v>
      </c>
      <c r="I626" s="43">
        <f t="shared" si="197"/>
        <v>0</v>
      </c>
      <c r="J626" s="219">
        <f t="shared" si="207"/>
        <v>12</v>
      </c>
      <c r="K626" s="218" t="str">
        <f>N$80</f>
        <v>-</v>
      </c>
      <c r="L626" s="46" t="str">
        <f t="shared" si="204"/>
        <v>-</v>
      </c>
      <c r="M626" s="10" t="str">
        <f t="shared" si="198"/>
        <v>ioo</v>
      </c>
      <c r="N626" s="42">
        <f t="shared" si="199"/>
        <v>0</v>
      </c>
      <c r="O626" s="43">
        <f>IF(AND($E$4=N626,$H$4=M626,$P$57&lt;=SUM(J626:L626),SUM(J626:L626)&lt;=$P$58),1+MAX(O$84:O625),0)</f>
        <v>0</v>
      </c>
      <c r="P626" s="43">
        <f t="shared" si="200"/>
        <v>0</v>
      </c>
      <c r="R626" s="10">
        <v>536</v>
      </c>
      <c r="S626" s="178" t="s">
        <v>621</v>
      </c>
      <c r="T626" s="8">
        <v>150</v>
      </c>
      <c r="U626" s="8">
        <v>128</v>
      </c>
      <c r="V626" s="8">
        <v>109</v>
      </c>
      <c r="W626" s="172">
        <f t="shared" si="205"/>
        <v>1259</v>
      </c>
      <c r="X626" s="10">
        <v>536</v>
      </c>
      <c r="AH626" s="178" t="s">
        <v>572</v>
      </c>
      <c r="AI626" s="172">
        <v>492.01</v>
      </c>
    </row>
    <row r="627" spans="3:35" x14ac:dyDescent="0.15">
      <c r="C627" s="217">
        <f t="shared" si="206"/>
        <v>10</v>
      </c>
      <c r="D627" s="218" t="str">
        <f>G$81</f>
        <v>-</v>
      </c>
      <c r="E627" s="46" t="str">
        <f t="shared" si="203"/>
        <v>-</v>
      </c>
      <c r="F627" s="10" t="str">
        <f t="shared" si="195"/>
        <v>ioo</v>
      </c>
      <c r="G627" s="42">
        <f t="shared" si="196"/>
        <v>0</v>
      </c>
      <c r="H627" s="43">
        <f>IF(AND($E$4=G627,$H$4=F627,$P$57&lt;=SUM(C627:E627),SUM(C627:E627)&lt;=$P$58),1+MAX(H$84:H626),0)</f>
        <v>0</v>
      </c>
      <c r="I627" s="43">
        <f t="shared" si="197"/>
        <v>0</v>
      </c>
      <c r="J627" s="219">
        <f t="shared" si="207"/>
        <v>12</v>
      </c>
      <c r="K627" s="218" t="str">
        <f>N$81</f>
        <v>-</v>
      </c>
      <c r="L627" s="46" t="str">
        <f t="shared" si="204"/>
        <v>-</v>
      </c>
      <c r="M627" s="10" t="str">
        <f t="shared" si="198"/>
        <v>ioo</v>
      </c>
      <c r="N627" s="42">
        <f t="shared" si="199"/>
        <v>0</v>
      </c>
      <c r="O627" s="43">
        <f>IF(AND($E$4=N627,$H$4=M627,$P$57&lt;=SUM(J627:L627),SUM(J627:L627)&lt;=$P$58),1+MAX(O$84:O626),0)</f>
        <v>0</v>
      </c>
      <c r="P627" s="43">
        <f t="shared" si="200"/>
        <v>0</v>
      </c>
      <c r="R627" s="10">
        <v>537</v>
      </c>
      <c r="S627" s="178" t="s">
        <v>622</v>
      </c>
      <c r="T627" s="8">
        <v>210</v>
      </c>
      <c r="U627" s="8">
        <v>188</v>
      </c>
      <c r="V627" s="8">
        <v>150</v>
      </c>
      <c r="W627" s="172">
        <f t="shared" si="205"/>
        <v>2408</v>
      </c>
      <c r="X627" s="10">
        <v>537</v>
      </c>
      <c r="AH627" s="178" t="s">
        <v>573</v>
      </c>
      <c r="AI627" s="172">
        <v>493</v>
      </c>
    </row>
    <row r="628" spans="3:35" x14ac:dyDescent="0.15">
      <c r="C628" s="217">
        <f t="shared" ref="C628:C643" si="208">F$68</f>
        <v>11</v>
      </c>
      <c r="D628" s="218">
        <f>G$66</f>
        <v>13</v>
      </c>
      <c r="E628" s="46" t="str">
        <f t="shared" si="203"/>
        <v>-</v>
      </c>
      <c r="F628" s="10" t="str">
        <f t="shared" si="195"/>
        <v>oio</v>
      </c>
      <c r="G628" s="42">
        <f t="shared" si="196"/>
        <v>0</v>
      </c>
      <c r="H628" s="43">
        <f>IF(AND($E$4=G628,$H$4=F628,$P$57&lt;=SUM(C628:E628),SUM(C628:E628)&lt;=$P$58),1+MAX(H$84:H627),0)</f>
        <v>0</v>
      </c>
      <c r="I628" s="43">
        <f t="shared" si="197"/>
        <v>0</v>
      </c>
      <c r="J628" s="219" t="str">
        <f t="shared" ref="J628:J643" si="209">M$68</f>
        <v>-</v>
      </c>
      <c r="K628" s="218">
        <f>N$66</f>
        <v>13</v>
      </c>
      <c r="L628" s="46" t="str">
        <f t="shared" si="204"/>
        <v>-</v>
      </c>
      <c r="M628" s="10" t="str">
        <f t="shared" si="198"/>
        <v>oio</v>
      </c>
      <c r="N628" s="42">
        <f t="shared" si="199"/>
        <v>0</v>
      </c>
      <c r="O628" s="43">
        <f>IF(AND($E$4=N628,$H$4=M628,$P$57&lt;=SUM(J628:L628),SUM(J628:L628)&lt;=$P$58),1+MAX(O$84:O627),0)</f>
        <v>0</v>
      </c>
      <c r="P628" s="43">
        <f t="shared" si="200"/>
        <v>0</v>
      </c>
      <c r="R628" s="10">
        <v>538</v>
      </c>
      <c r="S628" s="178" t="s">
        <v>623</v>
      </c>
      <c r="T628" s="8">
        <v>240</v>
      </c>
      <c r="U628" s="8">
        <v>172</v>
      </c>
      <c r="V628" s="8">
        <v>160</v>
      </c>
      <c r="W628" s="172">
        <f t="shared" si="205"/>
        <v>2432</v>
      </c>
      <c r="X628" s="10">
        <v>538</v>
      </c>
      <c r="AH628" s="178" t="s">
        <v>574</v>
      </c>
      <c r="AI628" s="172">
        <v>494</v>
      </c>
    </row>
    <row r="629" spans="3:35" x14ac:dyDescent="0.15">
      <c r="C629" s="217">
        <f t="shared" si="208"/>
        <v>11</v>
      </c>
      <c r="D629" s="218">
        <f>G$67</f>
        <v>14</v>
      </c>
      <c r="E629" s="46" t="str">
        <f t="shared" si="203"/>
        <v>-</v>
      </c>
      <c r="F629" s="10" t="str">
        <f t="shared" si="195"/>
        <v>oio</v>
      </c>
      <c r="G629" s="42">
        <f t="shared" si="196"/>
        <v>0</v>
      </c>
      <c r="H629" s="43">
        <f>IF(AND($E$4=G629,$H$4=F629,$P$57&lt;=SUM(C629:E629),SUM(C629:E629)&lt;=$P$58),1+MAX(H$84:H628),0)</f>
        <v>0</v>
      </c>
      <c r="I629" s="43">
        <f t="shared" si="197"/>
        <v>0</v>
      </c>
      <c r="J629" s="219" t="str">
        <f t="shared" si="209"/>
        <v>-</v>
      </c>
      <c r="K629" s="218" t="str">
        <f>N$67</f>
        <v>-</v>
      </c>
      <c r="L629" s="46" t="str">
        <f t="shared" si="204"/>
        <v>-</v>
      </c>
      <c r="M629" s="10" t="str">
        <f t="shared" si="198"/>
        <v>ooo</v>
      </c>
      <c r="N629" s="42">
        <f t="shared" si="199"/>
        <v>0</v>
      </c>
      <c r="O629" s="43">
        <f>IF(AND($E$4=N629,$H$4=M629,$P$57&lt;=SUM(J629:L629),SUM(J629:L629)&lt;=$P$58),1+MAX(O$84:O628),0)</f>
        <v>0</v>
      </c>
      <c r="P629" s="43">
        <f t="shared" si="200"/>
        <v>0</v>
      </c>
      <c r="R629" s="10">
        <v>539</v>
      </c>
      <c r="S629" s="178" t="s">
        <v>624</v>
      </c>
      <c r="T629" s="8">
        <v>150</v>
      </c>
      <c r="U629" s="8">
        <v>231</v>
      </c>
      <c r="V629" s="8">
        <v>153</v>
      </c>
      <c r="W629" s="172">
        <f t="shared" si="205"/>
        <v>2521</v>
      </c>
      <c r="X629" s="10">
        <v>539</v>
      </c>
      <c r="AH629" s="177" t="s">
        <v>575</v>
      </c>
      <c r="AI629" s="67">
        <v>495</v>
      </c>
    </row>
    <row r="630" spans="3:35" x14ac:dyDescent="0.15">
      <c r="C630" s="217">
        <f t="shared" si="208"/>
        <v>11</v>
      </c>
      <c r="D630" s="218" t="str">
        <f>G$68</f>
        <v>-</v>
      </c>
      <c r="E630" s="46" t="str">
        <f t="shared" si="203"/>
        <v>-</v>
      </c>
      <c r="F630" s="10" t="str">
        <f t="shared" si="195"/>
        <v>ioo</v>
      </c>
      <c r="G630" s="42">
        <f t="shared" si="196"/>
        <v>0</v>
      </c>
      <c r="H630" s="43">
        <f>IF(AND($E$4=G630,$H$4=F630,$P$57&lt;=SUM(C630:E630),SUM(C630:E630)&lt;=$P$58),1+MAX(H$84:H629),0)</f>
        <v>0</v>
      </c>
      <c r="I630" s="43">
        <f t="shared" si="197"/>
        <v>0</v>
      </c>
      <c r="J630" s="219" t="str">
        <f t="shared" si="209"/>
        <v>-</v>
      </c>
      <c r="K630" s="218" t="str">
        <f>N$68</f>
        <v>-</v>
      </c>
      <c r="L630" s="46" t="str">
        <f t="shared" si="204"/>
        <v>-</v>
      </c>
      <c r="M630" s="10" t="str">
        <f t="shared" si="198"/>
        <v>ooo</v>
      </c>
      <c r="N630" s="42">
        <f t="shared" si="199"/>
        <v>0</v>
      </c>
      <c r="O630" s="43">
        <f>IF(AND($E$4=N630,$H$4=M630,$P$57&lt;=SUM(J630:L630),SUM(J630:L630)&lt;=$P$58),1+MAX(O$84:O629),0)</f>
        <v>0</v>
      </c>
      <c r="P630" s="43">
        <f t="shared" si="200"/>
        <v>0</v>
      </c>
      <c r="R630" s="10">
        <v>540</v>
      </c>
      <c r="S630" s="178" t="s">
        <v>625</v>
      </c>
      <c r="T630" s="8">
        <v>90</v>
      </c>
      <c r="U630" s="8">
        <v>96</v>
      </c>
      <c r="V630" s="8">
        <v>129</v>
      </c>
      <c r="W630" s="172">
        <f t="shared" si="205"/>
        <v>840</v>
      </c>
      <c r="X630" s="10">
        <v>540</v>
      </c>
      <c r="AH630" s="178" t="s">
        <v>576</v>
      </c>
      <c r="AI630" s="172">
        <v>496</v>
      </c>
    </row>
    <row r="631" spans="3:35" x14ac:dyDescent="0.15">
      <c r="C631" s="217">
        <f t="shared" si="208"/>
        <v>11</v>
      </c>
      <c r="D631" s="218" t="str">
        <f>G$69</f>
        <v>-</v>
      </c>
      <c r="E631" s="46" t="str">
        <f t="shared" si="203"/>
        <v>-</v>
      </c>
      <c r="F631" s="10" t="str">
        <f t="shared" si="195"/>
        <v>ioo</v>
      </c>
      <c r="G631" s="42">
        <f t="shared" si="196"/>
        <v>0</v>
      </c>
      <c r="H631" s="43">
        <f>IF(AND($E$4=G631,$H$4=F631,$P$57&lt;=SUM(C631:E631),SUM(C631:E631)&lt;=$P$58),1+MAX(H$84:H630),0)</f>
        <v>0</v>
      </c>
      <c r="I631" s="43">
        <f t="shared" si="197"/>
        <v>0</v>
      </c>
      <c r="J631" s="219" t="str">
        <f t="shared" si="209"/>
        <v>-</v>
      </c>
      <c r="K631" s="218" t="str">
        <f>N$69</f>
        <v>-</v>
      </c>
      <c r="L631" s="46" t="str">
        <f t="shared" si="204"/>
        <v>-</v>
      </c>
      <c r="M631" s="10" t="str">
        <f t="shared" si="198"/>
        <v>ooo</v>
      </c>
      <c r="N631" s="42">
        <f t="shared" si="199"/>
        <v>0</v>
      </c>
      <c r="O631" s="43">
        <f>IF(AND($E$4=N631,$H$4=M631,$P$57&lt;=SUM(J631:L631),SUM(J631:L631)&lt;=$P$58),1+MAX(O$84:O630),0)</f>
        <v>0</v>
      </c>
      <c r="P631" s="43">
        <f t="shared" si="200"/>
        <v>0</v>
      </c>
      <c r="R631" s="10">
        <v>541</v>
      </c>
      <c r="S631" s="178" t="s">
        <v>626</v>
      </c>
      <c r="T631" s="8">
        <v>110</v>
      </c>
      <c r="U631" s="8">
        <v>115</v>
      </c>
      <c r="V631" s="8">
        <v>166</v>
      </c>
      <c r="W631" s="172">
        <f t="shared" si="205"/>
        <v>1203</v>
      </c>
      <c r="X631" s="10">
        <v>541</v>
      </c>
      <c r="AH631" s="178" t="s">
        <v>577</v>
      </c>
      <c r="AI631" s="172">
        <v>497</v>
      </c>
    </row>
    <row r="632" spans="3:35" x14ac:dyDescent="0.15">
      <c r="C632" s="217">
        <f t="shared" si="208"/>
        <v>11</v>
      </c>
      <c r="D632" s="218" t="str">
        <f>G$70</f>
        <v>-</v>
      </c>
      <c r="E632" s="46" t="str">
        <f t="shared" si="203"/>
        <v>-</v>
      </c>
      <c r="F632" s="10" t="str">
        <f t="shared" si="195"/>
        <v>ioo</v>
      </c>
      <c r="G632" s="42">
        <f t="shared" si="196"/>
        <v>0</v>
      </c>
      <c r="H632" s="43">
        <f>IF(AND($E$4=G632,$H$4=F632,$P$57&lt;=SUM(C632:E632),SUM(C632:E632)&lt;=$P$58),1+MAX(H$84:H631),0)</f>
        <v>0</v>
      </c>
      <c r="I632" s="43">
        <f t="shared" si="197"/>
        <v>0</v>
      </c>
      <c r="J632" s="219" t="str">
        <f t="shared" si="209"/>
        <v>-</v>
      </c>
      <c r="K632" s="218" t="str">
        <f>N$70</f>
        <v>-</v>
      </c>
      <c r="L632" s="46" t="str">
        <f t="shared" si="204"/>
        <v>-</v>
      </c>
      <c r="M632" s="10" t="str">
        <f t="shared" si="198"/>
        <v>ooo</v>
      </c>
      <c r="N632" s="42">
        <f t="shared" si="199"/>
        <v>0</v>
      </c>
      <c r="O632" s="43">
        <f>IF(AND($E$4=N632,$H$4=M632,$P$57&lt;=SUM(J632:L632),SUM(J632:L632)&lt;=$P$58),1+MAX(O$84:O631),0)</f>
        <v>0</v>
      </c>
      <c r="P632" s="43">
        <f t="shared" si="200"/>
        <v>0</v>
      </c>
      <c r="R632" s="10">
        <v>542</v>
      </c>
      <c r="S632" s="178" t="s">
        <v>627</v>
      </c>
      <c r="T632" s="8">
        <v>150</v>
      </c>
      <c r="U632" s="8">
        <v>205</v>
      </c>
      <c r="V632" s="8">
        <v>165</v>
      </c>
      <c r="W632" s="172">
        <f t="shared" si="205"/>
        <v>2334</v>
      </c>
      <c r="X632" s="10">
        <v>542</v>
      </c>
      <c r="AH632" s="178" t="s">
        <v>578</v>
      </c>
      <c r="AI632" s="172">
        <v>498</v>
      </c>
    </row>
    <row r="633" spans="3:35" x14ac:dyDescent="0.15">
      <c r="C633" s="217">
        <f t="shared" si="208"/>
        <v>11</v>
      </c>
      <c r="D633" s="218" t="str">
        <f>G$71</f>
        <v>-</v>
      </c>
      <c r="E633" s="46" t="str">
        <f t="shared" si="203"/>
        <v>-</v>
      </c>
      <c r="F633" s="10" t="str">
        <f t="shared" si="195"/>
        <v>ioo</v>
      </c>
      <c r="G633" s="42">
        <f t="shared" si="196"/>
        <v>0</v>
      </c>
      <c r="H633" s="43">
        <f>IF(AND($E$4=G633,$H$4=F633,$P$57&lt;=SUM(C633:E633),SUM(C633:E633)&lt;=$P$58),1+MAX(H$84:H632),0)</f>
        <v>0</v>
      </c>
      <c r="I633" s="43">
        <f t="shared" si="197"/>
        <v>0</v>
      </c>
      <c r="J633" s="219" t="str">
        <f t="shared" si="209"/>
        <v>-</v>
      </c>
      <c r="K633" s="218" t="str">
        <f>N$71</f>
        <v>-</v>
      </c>
      <c r="L633" s="46" t="str">
        <f t="shared" si="204"/>
        <v>-</v>
      </c>
      <c r="M633" s="10" t="str">
        <f t="shared" si="198"/>
        <v>ooo</v>
      </c>
      <c r="N633" s="42">
        <f t="shared" si="199"/>
        <v>0</v>
      </c>
      <c r="O633" s="43">
        <f>IF(AND($E$4=N633,$H$4=M633,$P$57&lt;=SUM(J633:L633),SUM(J633:L633)&lt;=$P$58),1+MAX(O$84:O632),0)</f>
        <v>0</v>
      </c>
      <c r="P633" s="43">
        <f t="shared" si="200"/>
        <v>0</v>
      </c>
      <c r="R633" s="10">
        <v>543</v>
      </c>
      <c r="S633" s="178" t="s">
        <v>628</v>
      </c>
      <c r="T633" s="8">
        <v>60</v>
      </c>
      <c r="U633" s="8">
        <v>83</v>
      </c>
      <c r="V633" s="8">
        <v>109</v>
      </c>
      <c r="W633" s="172">
        <f t="shared" si="205"/>
        <v>581</v>
      </c>
      <c r="X633" s="10">
        <v>543</v>
      </c>
      <c r="AH633" s="178" t="s">
        <v>579</v>
      </c>
      <c r="AI633" s="172">
        <v>499</v>
      </c>
    </row>
    <row r="634" spans="3:35" x14ac:dyDescent="0.15">
      <c r="C634" s="217">
        <f t="shared" si="208"/>
        <v>11</v>
      </c>
      <c r="D634" s="218" t="str">
        <f>G$72</f>
        <v>-</v>
      </c>
      <c r="E634" s="46" t="str">
        <f t="shared" si="203"/>
        <v>-</v>
      </c>
      <c r="F634" s="10" t="str">
        <f t="shared" si="195"/>
        <v>ioo</v>
      </c>
      <c r="G634" s="42">
        <f t="shared" si="196"/>
        <v>0</v>
      </c>
      <c r="H634" s="43">
        <f>IF(AND($E$4=G634,$H$4=F634,$P$57&lt;=SUM(C634:E634),SUM(C634:E634)&lt;=$P$58),1+MAX(H$84:H633),0)</f>
        <v>0</v>
      </c>
      <c r="I634" s="43">
        <f t="shared" si="197"/>
        <v>0</v>
      </c>
      <c r="J634" s="219" t="str">
        <f t="shared" si="209"/>
        <v>-</v>
      </c>
      <c r="K634" s="218" t="str">
        <f>N$72</f>
        <v>-</v>
      </c>
      <c r="L634" s="46" t="str">
        <f t="shared" si="204"/>
        <v>-</v>
      </c>
      <c r="M634" s="10" t="str">
        <f t="shared" si="198"/>
        <v>ooo</v>
      </c>
      <c r="N634" s="42">
        <f t="shared" si="199"/>
        <v>0</v>
      </c>
      <c r="O634" s="43">
        <f>IF(AND($E$4=N634,$H$4=M634,$P$57&lt;=SUM(J634:L634),SUM(J634:L634)&lt;=$P$58),1+MAX(O$84:O633),0)</f>
        <v>0</v>
      </c>
      <c r="P634" s="43">
        <f t="shared" si="200"/>
        <v>0</v>
      </c>
      <c r="R634" s="10">
        <v>544</v>
      </c>
      <c r="S634" s="178" t="s">
        <v>629</v>
      </c>
      <c r="T634" s="8">
        <v>80</v>
      </c>
      <c r="U634" s="8">
        <v>100</v>
      </c>
      <c r="V634" s="8">
        <v>182</v>
      </c>
      <c r="W634" s="172">
        <f t="shared" si="205"/>
        <v>968</v>
      </c>
      <c r="X634" s="10">
        <v>544</v>
      </c>
      <c r="AH634" s="178" t="s">
        <v>580</v>
      </c>
      <c r="AI634" s="172">
        <v>500</v>
      </c>
    </row>
    <row r="635" spans="3:35" x14ac:dyDescent="0.15">
      <c r="C635" s="217">
        <f t="shared" si="208"/>
        <v>11</v>
      </c>
      <c r="D635" s="218" t="str">
        <f>G$73</f>
        <v>-</v>
      </c>
      <c r="E635" s="46" t="str">
        <f t="shared" si="203"/>
        <v>-</v>
      </c>
      <c r="F635" s="10" t="str">
        <f t="shared" si="195"/>
        <v>ioo</v>
      </c>
      <c r="G635" s="42">
        <f t="shared" si="196"/>
        <v>0</v>
      </c>
      <c r="H635" s="43">
        <f>IF(AND($E$4=G635,$H$4=F635,$P$57&lt;=SUM(C635:E635),SUM(C635:E635)&lt;=$P$58),1+MAX(H$84:H634),0)</f>
        <v>0</v>
      </c>
      <c r="I635" s="43">
        <f t="shared" si="197"/>
        <v>0</v>
      </c>
      <c r="J635" s="219" t="str">
        <f t="shared" si="209"/>
        <v>-</v>
      </c>
      <c r="K635" s="218" t="str">
        <f>N$73</f>
        <v>-</v>
      </c>
      <c r="L635" s="46" t="str">
        <f t="shared" si="204"/>
        <v>-</v>
      </c>
      <c r="M635" s="10" t="str">
        <f t="shared" si="198"/>
        <v>ooo</v>
      </c>
      <c r="N635" s="42">
        <f t="shared" si="199"/>
        <v>0</v>
      </c>
      <c r="O635" s="43">
        <f>IF(AND($E$4=N635,$H$4=M635,$P$57&lt;=SUM(J635:L635),SUM(J635:L635)&lt;=$P$58),1+MAX(O$84:O634),0)</f>
        <v>0</v>
      </c>
      <c r="P635" s="43">
        <f t="shared" si="200"/>
        <v>0</v>
      </c>
      <c r="R635" s="10">
        <v>545</v>
      </c>
      <c r="S635" s="178" t="s">
        <v>630</v>
      </c>
      <c r="T635" s="8">
        <v>120</v>
      </c>
      <c r="U635" s="8">
        <v>203</v>
      </c>
      <c r="V635" s="8">
        <v>186</v>
      </c>
      <c r="W635" s="172">
        <f t="shared" si="205"/>
        <v>2210</v>
      </c>
      <c r="X635" s="10">
        <v>545</v>
      </c>
      <c r="AH635" s="178" t="s">
        <v>581</v>
      </c>
      <c r="AI635" s="172">
        <v>501</v>
      </c>
    </row>
    <row r="636" spans="3:35" x14ac:dyDescent="0.15">
      <c r="C636" s="217">
        <f t="shared" si="208"/>
        <v>11</v>
      </c>
      <c r="D636" s="218" t="str">
        <f>G$74</f>
        <v>-</v>
      </c>
      <c r="E636" s="46" t="str">
        <f t="shared" si="203"/>
        <v>-</v>
      </c>
      <c r="F636" s="10" t="str">
        <f t="shared" si="195"/>
        <v>ioo</v>
      </c>
      <c r="G636" s="42">
        <f t="shared" si="196"/>
        <v>0</v>
      </c>
      <c r="H636" s="43">
        <f>IF(AND($E$4=G636,$H$4=F636,$P$57&lt;=SUM(C636:E636),SUM(C636:E636)&lt;=$P$58),1+MAX(H$84:H635),0)</f>
        <v>0</v>
      </c>
      <c r="I636" s="43">
        <f t="shared" si="197"/>
        <v>0</v>
      </c>
      <c r="J636" s="219" t="str">
        <f t="shared" si="209"/>
        <v>-</v>
      </c>
      <c r="K636" s="218" t="str">
        <f>N$74</f>
        <v>-</v>
      </c>
      <c r="L636" s="46" t="str">
        <f t="shared" si="204"/>
        <v>-</v>
      </c>
      <c r="M636" s="10" t="str">
        <f t="shared" si="198"/>
        <v>ooo</v>
      </c>
      <c r="N636" s="42">
        <f t="shared" si="199"/>
        <v>0</v>
      </c>
      <c r="O636" s="43">
        <f>IF(AND($E$4=N636,$H$4=M636,$P$57&lt;=SUM(J636:L636),SUM(J636:L636)&lt;=$P$58),1+MAX(O$84:O635),0)</f>
        <v>0</v>
      </c>
      <c r="P636" s="43">
        <f t="shared" si="200"/>
        <v>0</v>
      </c>
      <c r="R636" s="10">
        <v>546</v>
      </c>
      <c r="S636" s="178" t="s">
        <v>631</v>
      </c>
      <c r="T636" s="8">
        <v>80</v>
      </c>
      <c r="U636" s="8">
        <v>71</v>
      </c>
      <c r="V636" s="8">
        <v>116</v>
      </c>
      <c r="W636" s="172">
        <f t="shared" si="205"/>
        <v>590</v>
      </c>
      <c r="X636" s="10">
        <v>546</v>
      </c>
      <c r="AH636" s="178" t="s">
        <v>582</v>
      </c>
      <c r="AI636" s="172">
        <v>502</v>
      </c>
    </row>
    <row r="637" spans="3:35" x14ac:dyDescent="0.15">
      <c r="C637" s="217">
        <f t="shared" si="208"/>
        <v>11</v>
      </c>
      <c r="D637" s="218" t="str">
        <f>G$75</f>
        <v>-</v>
      </c>
      <c r="E637" s="46" t="str">
        <f t="shared" si="203"/>
        <v>-</v>
      </c>
      <c r="F637" s="10" t="str">
        <f t="shared" si="195"/>
        <v>ioo</v>
      </c>
      <c r="G637" s="42">
        <f t="shared" si="196"/>
        <v>0</v>
      </c>
      <c r="H637" s="43">
        <f>IF(AND($E$4=G637,$H$4=F637,$P$57&lt;=SUM(C637:E637),SUM(C637:E637)&lt;=$P$58),1+MAX(H$84:H636),0)</f>
        <v>0</v>
      </c>
      <c r="I637" s="43">
        <f t="shared" si="197"/>
        <v>0</v>
      </c>
      <c r="J637" s="219" t="str">
        <f t="shared" si="209"/>
        <v>-</v>
      </c>
      <c r="K637" s="218" t="str">
        <f>N$75</f>
        <v>-</v>
      </c>
      <c r="L637" s="46" t="str">
        <f t="shared" si="204"/>
        <v>-</v>
      </c>
      <c r="M637" s="10" t="str">
        <f t="shared" si="198"/>
        <v>ooo</v>
      </c>
      <c r="N637" s="42">
        <f t="shared" si="199"/>
        <v>0</v>
      </c>
      <c r="O637" s="43">
        <f>IF(AND($E$4=N637,$H$4=M637,$P$57&lt;=SUM(J637:L637),SUM(J637:L637)&lt;=$P$58),1+MAX(O$84:O636),0)</f>
        <v>0</v>
      </c>
      <c r="P637" s="43">
        <f t="shared" si="200"/>
        <v>0</v>
      </c>
      <c r="R637" s="10">
        <v>547</v>
      </c>
      <c r="S637" s="178" t="s">
        <v>632</v>
      </c>
      <c r="T637" s="8">
        <v>120</v>
      </c>
      <c r="U637" s="8">
        <v>164</v>
      </c>
      <c r="V637" s="8">
        <v>182</v>
      </c>
      <c r="W637" s="172">
        <f t="shared" si="205"/>
        <v>1797</v>
      </c>
      <c r="X637" s="10">
        <v>547</v>
      </c>
      <c r="AH637" s="178" t="s">
        <v>583</v>
      </c>
      <c r="AI637" s="172">
        <v>503</v>
      </c>
    </row>
    <row r="638" spans="3:35" x14ac:dyDescent="0.15">
      <c r="C638" s="217">
        <f t="shared" si="208"/>
        <v>11</v>
      </c>
      <c r="D638" s="218" t="str">
        <f>G$76</f>
        <v>-</v>
      </c>
      <c r="E638" s="46" t="str">
        <f t="shared" si="203"/>
        <v>-</v>
      </c>
      <c r="F638" s="10" t="str">
        <f t="shared" si="195"/>
        <v>ioo</v>
      </c>
      <c r="G638" s="42">
        <f t="shared" si="196"/>
        <v>0</v>
      </c>
      <c r="H638" s="43">
        <f>IF(AND($E$4=G638,$H$4=F638,$P$57&lt;=SUM(C638:E638),SUM(C638:E638)&lt;=$P$58),1+MAX(H$84:H637),0)</f>
        <v>0</v>
      </c>
      <c r="I638" s="43">
        <f t="shared" si="197"/>
        <v>0</v>
      </c>
      <c r="J638" s="219" t="str">
        <f t="shared" si="209"/>
        <v>-</v>
      </c>
      <c r="K638" s="218" t="str">
        <f>N$76</f>
        <v>-</v>
      </c>
      <c r="L638" s="46" t="str">
        <f t="shared" si="204"/>
        <v>-</v>
      </c>
      <c r="M638" s="10" t="str">
        <f t="shared" si="198"/>
        <v>ooo</v>
      </c>
      <c r="N638" s="42">
        <f t="shared" si="199"/>
        <v>0</v>
      </c>
      <c r="O638" s="43">
        <f>IF(AND($E$4=N638,$H$4=M638,$P$57&lt;=SUM(J638:L638),SUM(J638:L638)&lt;=$P$58),1+MAX(O$84:O637),0)</f>
        <v>0</v>
      </c>
      <c r="P638" s="43">
        <f t="shared" si="200"/>
        <v>0</v>
      </c>
      <c r="R638" s="10">
        <v>548</v>
      </c>
      <c r="S638" s="178" t="s">
        <v>633</v>
      </c>
      <c r="T638" s="8">
        <v>90</v>
      </c>
      <c r="U638" s="8">
        <v>119</v>
      </c>
      <c r="V638" s="8">
        <v>91</v>
      </c>
      <c r="W638" s="172">
        <f t="shared" si="205"/>
        <v>870</v>
      </c>
      <c r="X638" s="10">
        <v>548</v>
      </c>
      <c r="AH638" s="178" t="s">
        <v>584</v>
      </c>
      <c r="AI638" s="172">
        <v>504</v>
      </c>
    </row>
    <row r="639" spans="3:35" x14ac:dyDescent="0.15">
      <c r="C639" s="217">
        <f t="shared" si="208"/>
        <v>11</v>
      </c>
      <c r="D639" s="218" t="str">
        <f>G$77</f>
        <v>-</v>
      </c>
      <c r="E639" s="46" t="str">
        <f t="shared" si="203"/>
        <v>-</v>
      </c>
      <c r="F639" s="10" t="str">
        <f t="shared" si="195"/>
        <v>ioo</v>
      </c>
      <c r="G639" s="42">
        <f t="shared" si="196"/>
        <v>0</v>
      </c>
      <c r="H639" s="43">
        <f>IF(AND($E$4=G639,$H$4=F639,$P$57&lt;=SUM(C639:E639),SUM(C639:E639)&lt;=$P$58),1+MAX(H$84:H638),0)</f>
        <v>0</v>
      </c>
      <c r="I639" s="43">
        <f t="shared" si="197"/>
        <v>0</v>
      </c>
      <c r="J639" s="219" t="str">
        <f t="shared" si="209"/>
        <v>-</v>
      </c>
      <c r="K639" s="218" t="str">
        <f>N$77</f>
        <v>-</v>
      </c>
      <c r="L639" s="46" t="str">
        <f t="shared" si="204"/>
        <v>-</v>
      </c>
      <c r="M639" s="10" t="str">
        <f t="shared" si="198"/>
        <v>ooo</v>
      </c>
      <c r="N639" s="42">
        <f t="shared" si="199"/>
        <v>0</v>
      </c>
      <c r="O639" s="43">
        <f>IF(AND($E$4=N639,$H$4=M639,$P$57&lt;=SUM(J639:L639),SUM(J639:L639)&lt;=$P$58),1+MAX(O$84:O638),0)</f>
        <v>0</v>
      </c>
      <c r="P639" s="43">
        <f t="shared" si="200"/>
        <v>0</v>
      </c>
      <c r="R639" s="10">
        <v>549</v>
      </c>
      <c r="S639" s="178" t="s">
        <v>634</v>
      </c>
      <c r="T639" s="8">
        <v>140</v>
      </c>
      <c r="U639" s="8">
        <v>214</v>
      </c>
      <c r="V639" s="8">
        <v>155</v>
      </c>
      <c r="W639" s="172">
        <f t="shared" si="205"/>
        <v>2288</v>
      </c>
      <c r="X639" s="10">
        <v>549</v>
      </c>
      <c r="AH639" s="178" t="s">
        <v>585</v>
      </c>
      <c r="AI639" s="172">
        <v>505</v>
      </c>
    </row>
    <row r="640" spans="3:35" x14ac:dyDescent="0.15">
      <c r="C640" s="217">
        <f t="shared" si="208"/>
        <v>11</v>
      </c>
      <c r="D640" s="218" t="str">
        <f>G$78</f>
        <v>-</v>
      </c>
      <c r="E640" s="46" t="str">
        <f t="shared" si="203"/>
        <v>-</v>
      </c>
      <c r="F640" s="10" t="str">
        <f t="shared" si="195"/>
        <v>ioo</v>
      </c>
      <c r="G640" s="42">
        <f t="shared" si="196"/>
        <v>0</v>
      </c>
      <c r="H640" s="43">
        <f>IF(AND($E$4=G640,$H$4=F640,$P$57&lt;=SUM(C640:E640),SUM(C640:E640)&lt;=$P$58),1+MAX(H$84:H639),0)</f>
        <v>0</v>
      </c>
      <c r="I640" s="43">
        <f t="shared" si="197"/>
        <v>0</v>
      </c>
      <c r="J640" s="219" t="str">
        <f t="shared" si="209"/>
        <v>-</v>
      </c>
      <c r="K640" s="218" t="str">
        <f>N$78</f>
        <v>-</v>
      </c>
      <c r="L640" s="46" t="str">
        <f t="shared" si="204"/>
        <v>-</v>
      </c>
      <c r="M640" s="10" t="str">
        <f t="shared" si="198"/>
        <v>ooo</v>
      </c>
      <c r="N640" s="42">
        <f t="shared" si="199"/>
        <v>0</v>
      </c>
      <c r="O640" s="43">
        <f>IF(AND($E$4=N640,$H$4=M640,$P$57&lt;=SUM(J640:L640),SUM(J640:L640)&lt;=$P$58),1+MAX(O$84:O639),0)</f>
        <v>0</v>
      </c>
      <c r="P640" s="43">
        <f t="shared" si="200"/>
        <v>0</v>
      </c>
      <c r="R640" s="10">
        <v>550</v>
      </c>
      <c r="S640" s="178" t="s">
        <v>676</v>
      </c>
      <c r="T640" s="8">
        <v>140</v>
      </c>
      <c r="U640" s="8">
        <v>189</v>
      </c>
      <c r="V640" s="8">
        <v>134</v>
      </c>
      <c r="W640" s="172">
        <f t="shared" si="205"/>
        <v>1908</v>
      </c>
      <c r="X640" s="10">
        <v>550</v>
      </c>
      <c r="AH640" s="178" t="s">
        <v>586</v>
      </c>
      <c r="AI640" s="172">
        <v>506</v>
      </c>
    </row>
    <row r="641" spans="3:35" x14ac:dyDescent="0.15">
      <c r="C641" s="217">
        <f t="shared" si="208"/>
        <v>11</v>
      </c>
      <c r="D641" s="218" t="str">
        <f>G$79</f>
        <v>-</v>
      </c>
      <c r="E641" s="46" t="str">
        <f t="shared" si="203"/>
        <v>-</v>
      </c>
      <c r="F641" s="10" t="str">
        <f t="shared" si="195"/>
        <v>ioo</v>
      </c>
      <c r="G641" s="42">
        <f t="shared" si="196"/>
        <v>0</v>
      </c>
      <c r="H641" s="43">
        <f>IF(AND($E$4=G641,$H$4=F641,$P$57&lt;=SUM(C641:E641),SUM(C641:E641)&lt;=$P$58),1+MAX(H$84:H640),0)</f>
        <v>0</v>
      </c>
      <c r="I641" s="43">
        <f t="shared" si="197"/>
        <v>0</v>
      </c>
      <c r="J641" s="219" t="str">
        <f t="shared" si="209"/>
        <v>-</v>
      </c>
      <c r="K641" s="218" t="str">
        <f>N$79</f>
        <v>-</v>
      </c>
      <c r="L641" s="46" t="str">
        <f t="shared" si="204"/>
        <v>-</v>
      </c>
      <c r="M641" s="10" t="str">
        <f t="shared" si="198"/>
        <v>ooo</v>
      </c>
      <c r="N641" s="42">
        <f t="shared" si="199"/>
        <v>0</v>
      </c>
      <c r="O641" s="43">
        <f>IF(AND($E$4=N641,$H$4=M641,$P$57&lt;=SUM(J641:L641),SUM(J641:L641)&lt;=$P$58),1+MAX(O$84:O640),0)</f>
        <v>0</v>
      </c>
      <c r="P641" s="43">
        <f t="shared" si="200"/>
        <v>0</v>
      </c>
      <c r="R641" s="10">
        <v>551</v>
      </c>
      <c r="S641" s="178" t="s">
        <v>636</v>
      </c>
      <c r="T641" s="8">
        <v>100</v>
      </c>
      <c r="U641" s="8">
        <v>132</v>
      </c>
      <c r="V641" s="8">
        <v>69</v>
      </c>
      <c r="W641" s="172">
        <f t="shared" si="205"/>
        <v>889</v>
      </c>
      <c r="X641" s="10">
        <v>551</v>
      </c>
      <c r="AH641" s="178" t="s">
        <v>587</v>
      </c>
      <c r="AI641" s="172">
        <v>507</v>
      </c>
    </row>
    <row r="642" spans="3:35" x14ac:dyDescent="0.15">
      <c r="C642" s="217">
        <f t="shared" si="208"/>
        <v>11</v>
      </c>
      <c r="D642" s="218" t="str">
        <f>G$80</f>
        <v>-</v>
      </c>
      <c r="E642" s="46" t="str">
        <f t="shared" si="203"/>
        <v>-</v>
      </c>
      <c r="F642" s="10" t="str">
        <f t="shared" si="195"/>
        <v>ioo</v>
      </c>
      <c r="G642" s="42">
        <f t="shared" si="196"/>
        <v>0</v>
      </c>
      <c r="H642" s="43">
        <f>IF(AND($E$4=G642,$H$4=F642,$P$57&lt;=SUM(C642:E642),SUM(C642:E642)&lt;=$P$58),1+MAX(H$84:H641),0)</f>
        <v>0</v>
      </c>
      <c r="I642" s="43">
        <f t="shared" si="197"/>
        <v>0</v>
      </c>
      <c r="J642" s="219" t="str">
        <f t="shared" si="209"/>
        <v>-</v>
      </c>
      <c r="K642" s="218" t="str">
        <f>N$80</f>
        <v>-</v>
      </c>
      <c r="L642" s="46" t="str">
        <f t="shared" si="204"/>
        <v>-</v>
      </c>
      <c r="M642" s="10" t="str">
        <f t="shared" si="198"/>
        <v>ooo</v>
      </c>
      <c r="N642" s="42">
        <f t="shared" si="199"/>
        <v>0</v>
      </c>
      <c r="O642" s="43">
        <f>IF(AND($E$4=N642,$H$4=M642,$P$57&lt;=SUM(J642:L642),SUM(J642:L642)&lt;=$P$58),1+MAX(O$84:O641),0)</f>
        <v>0</v>
      </c>
      <c r="P642" s="43">
        <f t="shared" si="200"/>
        <v>0</v>
      </c>
      <c r="R642" s="10">
        <v>552</v>
      </c>
      <c r="S642" s="178" t="s">
        <v>637</v>
      </c>
      <c r="T642" s="8">
        <v>120</v>
      </c>
      <c r="U642" s="8">
        <v>155</v>
      </c>
      <c r="V642" s="8">
        <v>90</v>
      </c>
      <c r="W642" s="172">
        <f t="shared" si="205"/>
        <v>1246</v>
      </c>
      <c r="X642" s="10">
        <v>552</v>
      </c>
      <c r="AH642" s="178" t="s">
        <v>588</v>
      </c>
      <c r="AI642" s="172">
        <v>508</v>
      </c>
    </row>
    <row r="643" spans="3:35" x14ac:dyDescent="0.15">
      <c r="C643" s="217">
        <f t="shared" si="208"/>
        <v>11</v>
      </c>
      <c r="D643" s="218" t="str">
        <f>G$81</f>
        <v>-</v>
      </c>
      <c r="E643" s="46" t="str">
        <f t="shared" si="203"/>
        <v>-</v>
      </c>
      <c r="F643" s="10" t="str">
        <f t="shared" si="195"/>
        <v>ioo</v>
      </c>
      <c r="G643" s="42">
        <f t="shared" si="196"/>
        <v>0</v>
      </c>
      <c r="H643" s="43">
        <f>IF(AND($E$4=G643,$H$4=F643,$P$57&lt;=SUM(C643:E643),SUM(C643:E643)&lt;=$P$58),1+MAX(H$84:H642),0)</f>
        <v>0</v>
      </c>
      <c r="I643" s="43">
        <f t="shared" si="197"/>
        <v>0</v>
      </c>
      <c r="J643" s="219" t="str">
        <f t="shared" si="209"/>
        <v>-</v>
      </c>
      <c r="K643" s="218" t="str">
        <f>N$81</f>
        <v>-</v>
      </c>
      <c r="L643" s="46" t="str">
        <f t="shared" si="204"/>
        <v>-</v>
      </c>
      <c r="M643" s="10" t="str">
        <f t="shared" si="198"/>
        <v>ooo</v>
      </c>
      <c r="N643" s="42">
        <f t="shared" si="199"/>
        <v>0</v>
      </c>
      <c r="O643" s="43">
        <f>IF(AND($E$4=N643,$H$4=M643,$P$57&lt;=SUM(J643:L643),SUM(J643:L643)&lt;=$P$58),1+MAX(O$84:O642),0)</f>
        <v>0</v>
      </c>
      <c r="P643" s="43">
        <f t="shared" si="200"/>
        <v>0</v>
      </c>
      <c r="R643" s="10">
        <v>553</v>
      </c>
      <c r="S643" s="178" t="s">
        <v>638</v>
      </c>
      <c r="T643" s="8">
        <v>190</v>
      </c>
      <c r="U643" s="8">
        <v>229</v>
      </c>
      <c r="V643" s="8">
        <v>163</v>
      </c>
      <c r="W643" s="172">
        <f t="shared" si="205"/>
        <v>2869</v>
      </c>
      <c r="X643" s="10">
        <v>553</v>
      </c>
      <c r="AH643" s="178" t="s">
        <v>589</v>
      </c>
      <c r="AI643" s="172">
        <v>509</v>
      </c>
    </row>
    <row r="644" spans="3:35" x14ac:dyDescent="0.15">
      <c r="C644" s="217">
        <f t="shared" ref="C644:C659" si="210">F$69</f>
        <v>12</v>
      </c>
      <c r="D644" s="218">
        <f>G$66</f>
        <v>13</v>
      </c>
      <c r="E644" s="46" t="str">
        <f t="shared" si="203"/>
        <v>-</v>
      </c>
      <c r="F644" s="10" t="str">
        <f t="shared" si="195"/>
        <v>oio</v>
      </c>
      <c r="G644" s="42">
        <f t="shared" si="196"/>
        <v>0</v>
      </c>
      <c r="H644" s="43">
        <f>IF(AND($E$4=G644,$H$4=F644,$P$57&lt;=SUM(C644:E644),SUM(C644:E644)&lt;=$P$58),1+MAX(H$84:H643),0)</f>
        <v>0</v>
      </c>
      <c r="I644" s="43">
        <f t="shared" si="197"/>
        <v>0</v>
      </c>
      <c r="J644" s="219" t="str">
        <f t="shared" ref="J644:J659" si="211">M$69</f>
        <v>-</v>
      </c>
      <c r="K644" s="218">
        <f>N$66</f>
        <v>13</v>
      </c>
      <c r="L644" s="46" t="str">
        <f t="shared" si="204"/>
        <v>-</v>
      </c>
      <c r="M644" s="10" t="str">
        <f t="shared" si="198"/>
        <v>oio</v>
      </c>
      <c r="N644" s="42">
        <f t="shared" si="199"/>
        <v>0</v>
      </c>
      <c r="O644" s="43">
        <f>IF(AND($E$4=N644,$H$4=M644,$P$57&lt;=SUM(J644:L644),SUM(J644:L644)&lt;=$P$58),1+MAX(O$84:O643),0)</f>
        <v>0</v>
      </c>
      <c r="P644" s="43">
        <f t="shared" si="200"/>
        <v>0</v>
      </c>
      <c r="R644" s="10">
        <v>554</v>
      </c>
      <c r="S644" s="178" t="s">
        <v>639</v>
      </c>
      <c r="T644" s="8">
        <v>140</v>
      </c>
      <c r="U644" s="8">
        <v>153</v>
      </c>
      <c r="V644" s="8">
        <v>86</v>
      </c>
      <c r="W644" s="172">
        <f t="shared" si="205"/>
        <v>1294</v>
      </c>
      <c r="X644" s="10">
        <v>554</v>
      </c>
      <c r="AH644" s="178" t="s">
        <v>590</v>
      </c>
      <c r="AI644" s="172">
        <v>510</v>
      </c>
    </row>
    <row r="645" spans="3:35" x14ac:dyDescent="0.15">
      <c r="C645" s="217">
        <f t="shared" si="210"/>
        <v>12</v>
      </c>
      <c r="D645" s="218">
        <f>G$67</f>
        <v>14</v>
      </c>
      <c r="E645" s="46" t="str">
        <f t="shared" si="203"/>
        <v>-</v>
      </c>
      <c r="F645" s="10" t="str">
        <f t="shared" si="195"/>
        <v>oio</v>
      </c>
      <c r="G645" s="42">
        <f t="shared" si="196"/>
        <v>0</v>
      </c>
      <c r="H645" s="43">
        <f>IF(AND($E$4=G645,$H$4=F645,$P$57&lt;=SUM(C645:E645),SUM(C645:E645)&lt;=$P$58),1+MAX(H$84:H644),0)</f>
        <v>0</v>
      </c>
      <c r="I645" s="43">
        <f t="shared" si="197"/>
        <v>0</v>
      </c>
      <c r="J645" s="219" t="str">
        <f t="shared" si="211"/>
        <v>-</v>
      </c>
      <c r="K645" s="218" t="str">
        <f>N$67</f>
        <v>-</v>
      </c>
      <c r="L645" s="46" t="str">
        <f t="shared" si="204"/>
        <v>-</v>
      </c>
      <c r="M645" s="10" t="str">
        <f t="shared" si="198"/>
        <v>ooo</v>
      </c>
      <c r="N645" s="42">
        <f t="shared" si="199"/>
        <v>0</v>
      </c>
      <c r="O645" s="43">
        <f>IF(AND($E$4=N645,$H$4=M645,$P$57&lt;=SUM(J645:L645),SUM(J645:L645)&lt;=$P$58),1+MAX(O$84:O644),0)</f>
        <v>0</v>
      </c>
      <c r="P645" s="43">
        <f t="shared" si="200"/>
        <v>0</v>
      </c>
      <c r="R645" s="10">
        <v>555</v>
      </c>
      <c r="S645" s="178" t="s">
        <v>682</v>
      </c>
      <c r="T645" s="8">
        <v>210</v>
      </c>
      <c r="U645" s="8">
        <v>263</v>
      </c>
      <c r="V645" s="8">
        <v>114</v>
      </c>
      <c r="W645" s="172">
        <f t="shared" si="205"/>
        <v>2915</v>
      </c>
      <c r="X645" s="10">
        <v>555</v>
      </c>
      <c r="AH645" s="178" t="s">
        <v>591</v>
      </c>
      <c r="AI645" s="172">
        <v>511</v>
      </c>
    </row>
    <row r="646" spans="3:35" x14ac:dyDescent="0.15">
      <c r="C646" s="217">
        <f t="shared" si="210"/>
        <v>12</v>
      </c>
      <c r="D646" s="218" t="str">
        <f>G$68</f>
        <v>-</v>
      </c>
      <c r="E646" s="46" t="str">
        <f t="shared" si="203"/>
        <v>-</v>
      </c>
      <c r="F646" s="10" t="str">
        <f t="shared" si="195"/>
        <v>ioo</v>
      </c>
      <c r="G646" s="42">
        <f t="shared" si="196"/>
        <v>0</v>
      </c>
      <c r="H646" s="43">
        <f>IF(AND($E$4=G646,$H$4=F646,$P$57&lt;=SUM(C646:E646),SUM(C646:E646)&lt;=$P$58),1+MAX(H$84:H645),0)</f>
        <v>0</v>
      </c>
      <c r="I646" s="43">
        <f t="shared" si="197"/>
        <v>0</v>
      </c>
      <c r="J646" s="219" t="str">
        <f t="shared" si="211"/>
        <v>-</v>
      </c>
      <c r="K646" s="218" t="str">
        <f>N$68</f>
        <v>-</v>
      </c>
      <c r="L646" s="46" t="str">
        <f t="shared" si="204"/>
        <v>-</v>
      </c>
      <c r="M646" s="10" t="str">
        <f t="shared" si="198"/>
        <v>ooo</v>
      </c>
      <c r="N646" s="42">
        <f t="shared" si="199"/>
        <v>0</v>
      </c>
      <c r="O646" s="43">
        <f>IF(AND($E$4=N646,$H$4=M646,$P$57&lt;=SUM(J646:L646),SUM(J646:L646)&lt;=$P$58),1+MAX(O$84:O645),0)</f>
        <v>0</v>
      </c>
      <c r="P646" s="43">
        <f t="shared" si="200"/>
        <v>0</v>
      </c>
      <c r="R646" s="10">
        <v>556</v>
      </c>
      <c r="S646" s="178" t="s">
        <v>641</v>
      </c>
      <c r="T646" s="8">
        <v>150</v>
      </c>
      <c r="U646" s="8">
        <v>201</v>
      </c>
      <c r="V646" s="8">
        <v>130</v>
      </c>
      <c r="W646" s="172">
        <f t="shared" si="205"/>
        <v>2056</v>
      </c>
      <c r="X646" s="10">
        <v>556</v>
      </c>
      <c r="AH646" s="178" t="s">
        <v>592</v>
      </c>
      <c r="AI646" s="172">
        <v>512</v>
      </c>
    </row>
    <row r="647" spans="3:35" x14ac:dyDescent="0.15">
      <c r="C647" s="217">
        <f t="shared" si="210"/>
        <v>12</v>
      </c>
      <c r="D647" s="218" t="str">
        <f>G$69</f>
        <v>-</v>
      </c>
      <c r="E647" s="46" t="str">
        <f t="shared" si="203"/>
        <v>-</v>
      </c>
      <c r="F647" s="10" t="str">
        <f t="shared" si="195"/>
        <v>ioo</v>
      </c>
      <c r="G647" s="42">
        <f t="shared" si="196"/>
        <v>0</v>
      </c>
      <c r="H647" s="43">
        <f>IF(AND($E$4=G647,$H$4=F647,$P$57&lt;=SUM(C647:E647),SUM(C647:E647)&lt;=$P$58),1+MAX(H$84:H646),0)</f>
        <v>0</v>
      </c>
      <c r="I647" s="43">
        <f t="shared" si="197"/>
        <v>0</v>
      </c>
      <c r="J647" s="219" t="str">
        <f t="shared" si="211"/>
        <v>-</v>
      </c>
      <c r="K647" s="218" t="str">
        <f>N$69</f>
        <v>-</v>
      </c>
      <c r="L647" s="46" t="str">
        <f t="shared" si="204"/>
        <v>-</v>
      </c>
      <c r="M647" s="10" t="str">
        <f t="shared" si="198"/>
        <v>ooo</v>
      </c>
      <c r="N647" s="42">
        <f t="shared" si="199"/>
        <v>0</v>
      </c>
      <c r="O647" s="43">
        <f>IF(AND($E$4=N647,$H$4=M647,$P$57&lt;=SUM(J647:L647),SUM(J647:L647)&lt;=$P$58),1+MAX(O$84:O646),0)</f>
        <v>0</v>
      </c>
      <c r="P647" s="43">
        <f t="shared" si="200"/>
        <v>0</v>
      </c>
      <c r="R647" s="10">
        <v>557</v>
      </c>
      <c r="S647" s="178" t="s">
        <v>642</v>
      </c>
      <c r="T647" s="8">
        <v>100</v>
      </c>
      <c r="U647" s="8">
        <v>118</v>
      </c>
      <c r="V647" s="8">
        <v>152</v>
      </c>
      <c r="W647" s="172">
        <f t="shared" si="205"/>
        <v>1134</v>
      </c>
      <c r="X647" s="10">
        <v>557</v>
      </c>
      <c r="AH647" s="178" t="s">
        <v>593</v>
      </c>
      <c r="AI647" s="172">
        <v>513</v>
      </c>
    </row>
    <row r="648" spans="3:35" x14ac:dyDescent="0.15">
      <c r="C648" s="217">
        <f t="shared" si="210"/>
        <v>12</v>
      </c>
      <c r="D648" s="218" t="str">
        <f>G$70</f>
        <v>-</v>
      </c>
      <c r="E648" s="46" t="str">
        <f t="shared" si="203"/>
        <v>-</v>
      </c>
      <c r="F648" s="10" t="str">
        <f t="shared" si="195"/>
        <v>ioo</v>
      </c>
      <c r="G648" s="42">
        <f t="shared" si="196"/>
        <v>0</v>
      </c>
      <c r="H648" s="43">
        <f>IF(AND($E$4=G648,$H$4=F648,$P$57&lt;=SUM(C648:E648),SUM(C648:E648)&lt;=$P$58),1+MAX(H$84:H647),0)</f>
        <v>0</v>
      </c>
      <c r="I648" s="43">
        <f t="shared" si="197"/>
        <v>0</v>
      </c>
      <c r="J648" s="219" t="str">
        <f t="shared" si="211"/>
        <v>-</v>
      </c>
      <c r="K648" s="218" t="str">
        <f>N$70</f>
        <v>-</v>
      </c>
      <c r="L648" s="46" t="str">
        <f t="shared" si="204"/>
        <v>-</v>
      </c>
      <c r="M648" s="10" t="str">
        <f t="shared" si="198"/>
        <v>ooo</v>
      </c>
      <c r="N648" s="42">
        <f t="shared" si="199"/>
        <v>0</v>
      </c>
      <c r="O648" s="43">
        <f>IF(AND($E$4=N648,$H$4=M648,$P$57&lt;=SUM(J648:L648),SUM(J648:L648)&lt;=$P$58),1+MAX(O$84:O647),0)</f>
        <v>0</v>
      </c>
      <c r="P648" s="43">
        <f t="shared" si="200"/>
        <v>0</v>
      </c>
      <c r="R648" s="10">
        <v>558</v>
      </c>
      <c r="S648" s="178" t="s">
        <v>643</v>
      </c>
      <c r="T648" s="8">
        <v>140</v>
      </c>
      <c r="U648" s="8">
        <v>188</v>
      </c>
      <c r="V648" s="8">
        <v>224</v>
      </c>
      <c r="W648" s="172">
        <f t="shared" si="205"/>
        <v>2405</v>
      </c>
      <c r="X648" s="10">
        <v>558</v>
      </c>
      <c r="AH648" s="178" t="s">
        <v>594</v>
      </c>
      <c r="AI648" s="172">
        <v>514</v>
      </c>
    </row>
    <row r="649" spans="3:35" x14ac:dyDescent="0.15">
      <c r="C649" s="217">
        <f t="shared" si="210"/>
        <v>12</v>
      </c>
      <c r="D649" s="218" t="str">
        <f>G$71</f>
        <v>-</v>
      </c>
      <c r="E649" s="46" t="str">
        <f t="shared" si="203"/>
        <v>-</v>
      </c>
      <c r="F649" s="10" t="str">
        <f t="shared" si="195"/>
        <v>ioo</v>
      </c>
      <c r="G649" s="42">
        <f t="shared" si="196"/>
        <v>0</v>
      </c>
      <c r="H649" s="43">
        <f>IF(AND($E$4=G649,$H$4=F649,$P$57&lt;=SUM(C649:E649),SUM(C649:E649)&lt;=$P$58),1+MAX(H$84:H648),0)</f>
        <v>0</v>
      </c>
      <c r="I649" s="43">
        <f t="shared" si="197"/>
        <v>0</v>
      </c>
      <c r="J649" s="219" t="str">
        <f t="shared" si="211"/>
        <v>-</v>
      </c>
      <c r="K649" s="218" t="str">
        <f>N$71</f>
        <v>-</v>
      </c>
      <c r="L649" s="46" t="str">
        <f t="shared" si="204"/>
        <v>-</v>
      </c>
      <c r="M649" s="10" t="str">
        <f t="shared" si="198"/>
        <v>ooo</v>
      </c>
      <c r="N649" s="42">
        <f t="shared" si="199"/>
        <v>0</v>
      </c>
      <c r="O649" s="43">
        <f>IF(AND($E$4=N649,$H$4=M649,$P$57&lt;=SUM(J649:L649),SUM(J649:L649)&lt;=$P$58),1+MAX(O$84:O648),0)</f>
        <v>0</v>
      </c>
      <c r="P649" s="43">
        <f t="shared" si="200"/>
        <v>0</v>
      </c>
      <c r="R649" s="10">
        <v>559</v>
      </c>
      <c r="S649" s="178" t="s">
        <v>644</v>
      </c>
      <c r="T649" s="8">
        <v>100</v>
      </c>
      <c r="U649" s="8">
        <v>132</v>
      </c>
      <c r="V649" s="8">
        <v>132</v>
      </c>
      <c r="W649" s="172">
        <f t="shared" si="205"/>
        <v>1176</v>
      </c>
      <c r="X649" s="10">
        <v>559</v>
      </c>
      <c r="AH649" s="178" t="s">
        <v>595</v>
      </c>
      <c r="AI649" s="172">
        <v>515</v>
      </c>
    </row>
    <row r="650" spans="3:35" x14ac:dyDescent="0.15">
      <c r="C650" s="217">
        <f t="shared" si="210"/>
        <v>12</v>
      </c>
      <c r="D650" s="218" t="str">
        <f>G$72</f>
        <v>-</v>
      </c>
      <c r="E650" s="46" t="str">
        <f t="shared" si="203"/>
        <v>-</v>
      </c>
      <c r="F650" s="10" t="str">
        <f t="shared" si="195"/>
        <v>ioo</v>
      </c>
      <c r="G650" s="42">
        <f t="shared" si="196"/>
        <v>0</v>
      </c>
      <c r="H650" s="43">
        <f>IF(AND($E$4=G650,$H$4=F650,$P$57&lt;=SUM(C650:E650),SUM(C650:E650)&lt;=$P$58),1+MAX(H$84:H649),0)</f>
        <v>0</v>
      </c>
      <c r="I650" s="43">
        <f t="shared" si="197"/>
        <v>0</v>
      </c>
      <c r="J650" s="219" t="str">
        <f t="shared" si="211"/>
        <v>-</v>
      </c>
      <c r="K650" s="218" t="str">
        <f>N$72</f>
        <v>-</v>
      </c>
      <c r="L650" s="46" t="str">
        <f t="shared" si="204"/>
        <v>-</v>
      </c>
      <c r="M650" s="10" t="str">
        <f t="shared" si="198"/>
        <v>ooo</v>
      </c>
      <c r="N650" s="42">
        <f t="shared" si="199"/>
        <v>0</v>
      </c>
      <c r="O650" s="43">
        <f>IF(AND($E$4=N650,$H$4=M650,$P$57&lt;=SUM(J650:L650),SUM(J650:L650)&lt;=$P$58),1+MAX(O$84:O649),0)</f>
        <v>0</v>
      </c>
      <c r="P650" s="43">
        <f t="shared" si="200"/>
        <v>0</v>
      </c>
      <c r="R650" s="10">
        <v>560</v>
      </c>
      <c r="S650" s="178" t="s">
        <v>645</v>
      </c>
      <c r="T650" s="8">
        <v>130</v>
      </c>
      <c r="U650" s="8">
        <v>163</v>
      </c>
      <c r="V650" s="8">
        <v>222</v>
      </c>
      <c r="W650" s="172">
        <f t="shared" si="205"/>
        <v>2031</v>
      </c>
      <c r="X650" s="10">
        <v>560</v>
      </c>
      <c r="AH650" s="178" t="s">
        <v>596</v>
      </c>
      <c r="AI650" s="172">
        <v>516</v>
      </c>
    </row>
    <row r="651" spans="3:35" x14ac:dyDescent="0.15">
      <c r="C651" s="217">
        <f t="shared" si="210"/>
        <v>12</v>
      </c>
      <c r="D651" s="218" t="str">
        <f>G$73</f>
        <v>-</v>
      </c>
      <c r="E651" s="46" t="str">
        <f t="shared" si="203"/>
        <v>-</v>
      </c>
      <c r="F651" s="10" t="str">
        <f t="shared" si="195"/>
        <v>ioo</v>
      </c>
      <c r="G651" s="42">
        <f t="shared" si="196"/>
        <v>0</v>
      </c>
      <c r="H651" s="43">
        <f>IF(AND($E$4=G651,$H$4=F651,$P$57&lt;=SUM(C651:E651),SUM(C651:E651)&lt;=$P$58),1+MAX(H$84:H650),0)</f>
        <v>0</v>
      </c>
      <c r="I651" s="43">
        <f t="shared" si="197"/>
        <v>0</v>
      </c>
      <c r="J651" s="219" t="str">
        <f t="shared" si="211"/>
        <v>-</v>
      </c>
      <c r="K651" s="218" t="str">
        <f>N$73</f>
        <v>-</v>
      </c>
      <c r="L651" s="46" t="str">
        <f t="shared" si="204"/>
        <v>-</v>
      </c>
      <c r="M651" s="10" t="str">
        <f t="shared" si="198"/>
        <v>ooo</v>
      </c>
      <c r="N651" s="42">
        <f t="shared" si="199"/>
        <v>0</v>
      </c>
      <c r="O651" s="43">
        <f>IF(AND($E$4=N651,$H$4=M651,$P$57&lt;=SUM(J651:L651),SUM(J651:L651)&lt;=$P$58),1+MAX(O$84:O650),0)</f>
        <v>0</v>
      </c>
      <c r="P651" s="43">
        <f t="shared" si="200"/>
        <v>0</v>
      </c>
      <c r="R651" s="10">
        <v>561</v>
      </c>
      <c r="S651" s="178" t="s">
        <v>646</v>
      </c>
      <c r="T651" s="8">
        <v>144</v>
      </c>
      <c r="U651" s="8">
        <v>204</v>
      </c>
      <c r="V651" s="8">
        <v>167</v>
      </c>
      <c r="W651" s="172">
        <f t="shared" si="205"/>
        <v>2293</v>
      </c>
      <c r="X651" s="10">
        <v>561</v>
      </c>
      <c r="AH651" s="178" t="s">
        <v>597</v>
      </c>
      <c r="AI651" s="172">
        <v>517</v>
      </c>
    </row>
    <row r="652" spans="3:35" x14ac:dyDescent="0.15">
      <c r="C652" s="217">
        <f t="shared" si="210"/>
        <v>12</v>
      </c>
      <c r="D652" s="218" t="str">
        <f>G$74</f>
        <v>-</v>
      </c>
      <c r="E652" s="46" t="str">
        <f t="shared" si="203"/>
        <v>-</v>
      </c>
      <c r="F652" s="10" t="str">
        <f t="shared" si="195"/>
        <v>ioo</v>
      </c>
      <c r="G652" s="42">
        <f t="shared" si="196"/>
        <v>0</v>
      </c>
      <c r="H652" s="43">
        <f>IF(AND($E$4=G652,$H$4=F652,$P$57&lt;=SUM(C652:E652),SUM(C652:E652)&lt;=$P$58),1+MAX(H$84:H651),0)</f>
        <v>0</v>
      </c>
      <c r="I652" s="43">
        <f t="shared" si="197"/>
        <v>0</v>
      </c>
      <c r="J652" s="219" t="str">
        <f t="shared" si="211"/>
        <v>-</v>
      </c>
      <c r="K652" s="218" t="str">
        <f>N$74</f>
        <v>-</v>
      </c>
      <c r="L652" s="46" t="str">
        <f t="shared" si="204"/>
        <v>-</v>
      </c>
      <c r="M652" s="10" t="str">
        <f t="shared" si="198"/>
        <v>ooo</v>
      </c>
      <c r="N652" s="42">
        <f t="shared" si="199"/>
        <v>0</v>
      </c>
      <c r="O652" s="43">
        <f>IF(AND($E$4=N652,$H$4=M652,$P$57&lt;=SUM(J652:L652),SUM(J652:L652)&lt;=$P$58),1+MAX(O$84:O651),0)</f>
        <v>0</v>
      </c>
      <c r="P652" s="43">
        <f t="shared" si="200"/>
        <v>0</v>
      </c>
      <c r="R652" s="10">
        <v>562</v>
      </c>
      <c r="S652" s="178" t="s">
        <v>647</v>
      </c>
      <c r="T652" s="8">
        <v>76</v>
      </c>
      <c r="U652" s="8">
        <v>95</v>
      </c>
      <c r="V652" s="8">
        <v>150</v>
      </c>
      <c r="W652" s="172">
        <f t="shared" si="205"/>
        <v>829</v>
      </c>
      <c r="X652" s="10">
        <v>562</v>
      </c>
      <c r="AH652" s="178" t="s">
        <v>599</v>
      </c>
      <c r="AI652" s="172">
        <v>518</v>
      </c>
    </row>
    <row r="653" spans="3:35" x14ac:dyDescent="0.15">
      <c r="C653" s="217">
        <f t="shared" si="210"/>
        <v>12</v>
      </c>
      <c r="D653" s="218" t="str">
        <f>G$75</f>
        <v>-</v>
      </c>
      <c r="E653" s="46" t="str">
        <f t="shared" si="203"/>
        <v>-</v>
      </c>
      <c r="F653" s="10" t="str">
        <f t="shared" si="195"/>
        <v>ioo</v>
      </c>
      <c r="G653" s="42">
        <f t="shared" si="196"/>
        <v>0</v>
      </c>
      <c r="H653" s="43">
        <f>IF(AND($E$4=G653,$H$4=F653,$P$57&lt;=SUM(C653:E653),SUM(C653:E653)&lt;=$P$58),1+MAX(H$84:H652),0)</f>
        <v>0</v>
      </c>
      <c r="I653" s="43">
        <f t="shared" si="197"/>
        <v>0</v>
      </c>
      <c r="J653" s="219" t="str">
        <f t="shared" si="211"/>
        <v>-</v>
      </c>
      <c r="K653" s="218" t="str">
        <f>N$75</f>
        <v>-</v>
      </c>
      <c r="L653" s="46" t="str">
        <f t="shared" si="204"/>
        <v>-</v>
      </c>
      <c r="M653" s="10" t="str">
        <f t="shared" si="198"/>
        <v>ooo</v>
      </c>
      <c r="N653" s="42">
        <f t="shared" si="199"/>
        <v>0</v>
      </c>
      <c r="O653" s="43">
        <f>IF(AND($E$4=N653,$H$4=M653,$P$57&lt;=SUM(J653:L653),SUM(J653:L653)&lt;=$P$58),1+MAX(O$84:O652),0)</f>
        <v>0</v>
      </c>
      <c r="P653" s="43">
        <f t="shared" si="200"/>
        <v>0</v>
      </c>
      <c r="R653" s="10">
        <v>563</v>
      </c>
      <c r="S653" s="178" t="s">
        <v>648</v>
      </c>
      <c r="T653" s="8">
        <v>116</v>
      </c>
      <c r="U653" s="8">
        <v>163</v>
      </c>
      <c r="V653" s="8">
        <v>255</v>
      </c>
      <c r="W653" s="172">
        <f t="shared" si="205"/>
        <v>2060</v>
      </c>
      <c r="X653" s="10">
        <v>563</v>
      </c>
      <c r="AH653" s="178" t="s">
        <v>600</v>
      </c>
      <c r="AI653" s="172">
        <v>519</v>
      </c>
    </row>
    <row r="654" spans="3:35" x14ac:dyDescent="0.15">
      <c r="C654" s="217">
        <f t="shared" si="210"/>
        <v>12</v>
      </c>
      <c r="D654" s="218" t="str">
        <f>G$76</f>
        <v>-</v>
      </c>
      <c r="E654" s="46" t="str">
        <f t="shared" si="203"/>
        <v>-</v>
      </c>
      <c r="F654" s="10" t="str">
        <f t="shared" si="195"/>
        <v>ioo</v>
      </c>
      <c r="G654" s="42">
        <f t="shared" si="196"/>
        <v>0</v>
      </c>
      <c r="H654" s="43">
        <f>IF(AND($E$4=G654,$H$4=F654,$P$57&lt;=SUM(C654:E654),SUM(C654:E654)&lt;=$P$58),1+MAX(H$84:H653),0)</f>
        <v>0</v>
      </c>
      <c r="I654" s="43">
        <f t="shared" si="197"/>
        <v>0</v>
      </c>
      <c r="J654" s="219" t="str">
        <f t="shared" si="211"/>
        <v>-</v>
      </c>
      <c r="K654" s="218" t="str">
        <f>N$76</f>
        <v>-</v>
      </c>
      <c r="L654" s="46" t="str">
        <f t="shared" si="204"/>
        <v>-</v>
      </c>
      <c r="M654" s="10" t="str">
        <f t="shared" si="198"/>
        <v>ooo</v>
      </c>
      <c r="N654" s="42">
        <f t="shared" si="199"/>
        <v>0</v>
      </c>
      <c r="O654" s="43">
        <f>IF(AND($E$4=N654,$H$4=M654,$P$57&lt;=SUM(J654:L654),SUM(J654:L654)&lt;=$P$58),1+MAX(O$84:O653),0)</f>
        <v>0</v>
      </c>
      <c r="P654" s="43">
        <f t="shared" si="200"/>
        <v>0</v>
      </c>
      <c r="R654" s="10">
        <v>564</v>
      </c>
      <c r="S654" s="178" t="s">
        <v>649</v>
      </c>
      <c r="T654" s="8">
        <v>108</v>
      </c>
      <c r="U654" s="8">
        <v>134</v>
      </c>
      <c r="V654" s="8">
        <v>172</v>
      </c>
      <c r="W654" s="172">
        <f t="shared" si="205"/>
        <v>1391</v>
      </c>
      <c r="X654" s="10">
        <v>564</v>
      </c>
      <c r="AH654" s="178" t="s">
        <v>601</v>
      </c>
      <c r="AI654" s="172">
        <v>520</v>
      </c>
    </row>
    <row r="655" spans="3:35" x14ac:dyDescent="0.15">
      <c r="C655" s="217">
        <f t="shared" si="210"/>
        <v>12</v>
      </c>
      <c r="D655" s="218" t="str">
        <f>G$77</f>
        <v>-</v>
      </c>
      <c r="E655" s="46" t="str">
        <f t="shared" si="203"/>
        <v>-</v>
      </c>
      <c r="F655" s="10" t="str">
        <f t="shared" si="195"/>
        <v>ioo</v>
      </c>
      <c r="G655" s="42">
        <f t="shared" si="196"/>
        <v>0</v>
      </c>
      <c r="H655" s="43">
        <f>IF(AND($E$4=G655,$H$4=F655,$P$57&lt;=SUM(C655:E655),SUM(C655:E655)&lt;=$P$58),1+MAX(H$84:H654),0)</f>
        <v>0</v>
      </c>
      <c r="I655" s="43">
        <f t="shared" si="197"/>
        <v>0</v>
      </c>
      <c r="J655" s="219" t="str">
        <f t="shared" si="211"/>
        <v>-</v>
      </c>
      <c r="K655" s="218" t="str">
        <f>N$77</f>
        <v>-</v>
      </c>
      <c r="L655" s="46" t="str">
        <f t="shared" si="204"/>
        <v>-</v>
      </c>
      <c r="M655" s="10" t="str">
        <f t="shared" si="198"/>
        <v>ooo</v>
      </c>
      <c r="N655" s="42">
        <f t="shared" si="199"/>
        <v>0</v>
      </c>
      <c r="O655" s="43">
        <f>IF(AND($E$4=N655,$H$4=M655,$P$57&lt;=SUM(J655:L655),SUM(J655:L655)&lt;=$P$58),1+MAX(O$84:O654),0)</f>
        <v>0</v>
      </c>
      <c r="P655" s="43">
        <f t="shared" si="200"/>
        <v>0</v>
      </c>
      <c r="R655" s="10">
        <v>565</v>
      </c>
      <c r="S655" s="178" t="s">
        <v>650</v>
      </c>
      <c r="T655" s="8">
        <v>148</v>
      </c>
      <c r="U655" s="8">
        <v>192</v>
      </c>
      <c r="V655" s="8">
        <v>228</v>
      </c>
      <c r="W655" s="172">
        <f t="shared" si="205"/>
        <v>2536</v>
      </c>
      <c r="X655" s="10">
        <v>565</v>
      </c>
      <c r="AH655" s="178" t="s">
        <v>602</v>
      </c>
      <c r="AI655" s="172">
        <v>521</v>
      </c>
    </row>
    <row r="656" spans="3:35" x14ac:dyDescent="0.15">
      <c r="C656" s="217">
        <f t="shared" si="210"/>
        <v>12</v>
      </c>
      <c r="D656" s="218" t="str">
        <f>G$78</f>
        <v>-</v>
      </c>
      <c r="E656" s="46" t="str">
        <f t="shared" si="203"/>
        <v>-</v>
      </c>
      <c r="F656" s="10" t="str">
        <f t="shared" si="195"/>
        <v>ioo</v>
      </c>
      <c r="G656" s="42">
        <f t="shared" si="196"/>
        <v>0</v>
      </c>
      <c r="H656" s="43">
        <f>IF(AND($E$4=G656,$H$4=F656,$P$57&lt;=SUM(C656:E656),SUM(C656:E656)&lt;=$P$58),1+MAX(H$84:H655),0)</f>
        <v>0</v>
      </c>
      <c r="I656" s="43">
        <f t="shared" si="197"/>
        <v>0</v>
      </c>
      <c r="J656" s="219" t="str">
        <f t="shared" si="211"/>
        <v>-</v>
      </c>
      <c r="K656" s="218" t="str">
        <f>N$78</f>
        <v>-</v>
      </c>
      <c r="L656" s="46" t="str">
        <f t="shared" si="204"/>
        <v>-</v>
      </c>
      <c r="M656" s="10" t="str">
        <f t="shared" si="198"/>
        <v>ooo</v>
      </c>
      <c r="N656" s="42">
        <f t="shared" si="199"/>
        <v>0</v>
      </c>
      <c r="O656" s="43">
        <f>IF(AND($E$4=N656,$H$4=M656,$P$57&lt;=SUM(J656:L656),SUM(J656:L656)&lt;=$P$58),1+MAX(O$84:O655),0)</f>
        <v>0</v>
      </c>
      <c r="P656" s="43">
        <f t="shared" si="200"/>
        <v>0</v>
      </c>
      <c r="R656" s="10">
        <v>566</v>
      </c>
      <c r="S656" s="178" t="s">
        <v>651</v>
      </c>
      <c r="T656" s="8">
        <v>110</v>
      </c>
      <c r="U656" s="8">
        <v>213</v>
      </c>
      <c r="V656" s="8">
        <v>89</v>
      </c>
      <c r="W656" s="172">
        <f t="shared" si="205"/>
        <v>1600</v>
      </c>
      <c r="X656" s="10">
        <v>566</v>
      </c>
      <c r="AH656" s="178" t="s">
        <v>603</v>
      </c>
      <c r="AI656" s="172">
        <v>522</v>
      </c>
    </row>
    <row r="657" spans="3:35" x14ac:dyDescent="0.15">
      <c r="C657" s="217">
        <f t="shared" si="210"/>
        <v>12</v>
      </c>
      <c r="D657" s="218" t="str">
        <f>G$79</f>
        <v>-</v>
      </c>
      <c r="E657" s="46" t="str">
        <f t="shared" si="203"/>
        <v>-</v>
      </c>
      <c r="F657" s="10" t="str">
        <f t="shared" si="195"/>
        <v>ioo</v>
      </c>
      <c r="G657" s="42">
        <f t="shared" si="196"/>
        <v>0</v>
      </c>
      <c r="H657" s="43">
        <f>IF(AND($E$4=G657,$H$4=F657,$P$57&lt;=SUM(C657:E657),SUM(C657:E657)&lt;=$P$58),1+MAX(H$84:H656),0)</f>
        <v>0</v>
      </c>
      <c r="I657" s="43">
        <f t="shared" si="197"/>
        <v>0</v>
      </c>
      <c r="J657" s="219" t="str">
        <f t="shared" si="211"/>
        <v>-</v>
      </c>
      <c r="K657" s="218" t="str">
        <f>N$79</f>
        <v>-</v>
      </c>
      <c r="L657" s="46" t="str">
        <f t="shared" si="204"/>
        <v>-</v>
      </c>
      <c r="M657" s="10" t="str">
        <f t="shared" si="198"/>
        <v>ooo</v>
      </c>
      <c r="N657" s="42">
        <f t="shared" si="199"/>
        <v>0</v>
      </c>
      <c r="O657" s="43">
        <f>IF(AND($E$4=N657,$H$4=M657,$P$57&lt;=SUM(J657:L657),SUM(J657:L657)&lt;=$P$58),1+MAX(O$84:O656),0)</f>
        <v>0</v>
      </c>
      <c r="P657" s="43">
        <f t="shared" si="200"/>
        <v>0</v>
      </c>
      <c r="R657" s="10">
        <v>567</v>
      </c>
      <c r="S657" s="178" t="s">
        <v>652</v>
      </c>
      <c r="T657" s="8">
        <v>150</v>
      </c>
      <c r="U657" s="8">
        <v>292</v>
      </c>
      <c r="V657" s="8">
        <v>139</v>
      </c>
      <c r="W657" s="172">
        <f t="shared" si="205"/>
        <v>3012</v>
      </c>
      <c r="X657" s="10">
        <v>567</v>
      </c>
      <c r="AH657" s="178" t="s">
        <v>604</v>
      </c>
      <c r="AI657" s="172">
        <v>523</v>
      </c>
    </row>
    <row r="658" spans="3:35" x14ac:dyDescent="0.15">
      <c r="C658" s="217">
        <f t="shared" si="210"/>
        <v>12</v>
      </c>
      <c r="D658" s="218" t="str">
        <f>G$80</f>
        <v>-</v>
      </c>
      <c r="E658" s="46" t="str">
        <f t="shared" si="203"/>
        <v>-</v>
      </c>
      <c r="F658" s="10" t="str">
        <f t="shared" si="195"/>
        <v>ioo</v>
      </c>
      <c r="G658" s="42">
        <f t="shared" si="196"/>
        <v>0</v>
      </c>
      <c r="H658" s="43">
        <f>IF(AND($E$4=G658,$H$4=F658,$P$57&lt;=SUM(C658:E658),SUM(C658:E658)&lt;=$P$58),1+MAX(H$84:H657),0)</f>
        <v>0</v>
      </c>
      <c r="I658" s="43">
        <f t="shared" si="197"/>
        <v>0</v>
      </c>
      <c r="J658" s="219" t="str">
        <f t="shared" si="211"/>
        <v>-</v>
      </c>
      <c r="K658" s="218" t="str">
        <f>N$80</f>
        <v>-</v>
      </c>
      <c r="L658" s="46" t="str">
        <f t="shared" si="204"/>
        <v>-</v>
      </c>
      <c r="M658" s="10" t="str">
        <f t="shared" si="198"/>
        <v>ooo</v>
      </c>
      <c r="N658" s="42">
        <f t="shared" si="199"/>
        <v>0</v>
      </c>
      <c r="O658" s="43">
        <f>IF(AND($E$4=N658,$H$4=M658,$P$57&lt;=SUM(J658:L658),SUM(J658:L658)&lt;=$P$58),1+MAX(O$84:O657),0)</f>
        <v>0</v>
      </c>
      <c r="P658" s="43">
        <f t="shared" si="200"/>
        <v>0</v>
      </c>
      <c r="R658" s="10">
        <v>568</v>
      </c>
      <c r="S658" s="178" t="s">
        <v>653</v>
      </c>
      <c r="T658" s="8">
        <v>100</v>
      </c>
      <c r="U658" s="8">
        <v>96</v>
      </c>
      <c r="V658" s="8">
        <v>122</v>
      </c>
      <c r="W658" s="172">
        <f t="shared" si="205"/>
        <v>857</v>
      </c>
      <c r="X658" s="10">
        <v>568</v>
      </c>
      <c r="AH658" s="178" t="s">
        <v>605</v>
      </c>
      <c r="AI658" s="172">
        <v>524</v>
      </c>
    </row>
    <row r="659" spans="3:35" x14ac:dyDescent="0.15">
      <c r="C659" s="217">
        <f t="shared" si="210"/>
        <v>12</v>
      </c>
      <c r="D659" s="218" t="str">
        <f>G$81</f>
        <v>-</v>
      </c>
      <c r="E659" s="46" t="str">
        <f t="shared" si="203"/>
        <v>-</v>
      </c>
      <c r="F659" s="10" t="str">
        <f t="shared" si="195"/>
        <v>ioo</v>
      </c>
      <c r="G659" s="42">
        <f t="shared" si="196"/>
        <v>0</v>
      </c>
      <c r="H659" s="43">
        <f>IF(AND($E$4=G659,$H$4=F659,$P$57&lt;=SUM(C659:E659),SUM(C659:E659)&lt;=$P$58),1+MAX(H$84:H658),0)</f>
        <v>0</v>
      </c>
      <c r="I659" s="43">
        <f t="shared" si="197"/>
        <v>0</v>
      </c>
      <c r="J659" s="219" t="str">
        <f t="shared" si="211"/>
        <v>-</v>
      </c>
      <c r="K659" s="218" t="str">
        <f>N$81</f>
        <v>-</v>
      </c>
      <c r="L659" s="46" t="str">
        <f t="shared" si="204"/>
        <v>-</v>
      </c>
      <c r="M659" s="10" t="str">
        <f t="shared" si="198"/>
        <v>ooo</v>
      </c>
      <c r="N659" s="42">
        <f t="shared" si="199"/>
        <v>0</v>
      </c>
      <c r="O659" s="43">
        <f>IF(AND($E$4=N659,$H$4=M659,$P$57&lt;=SUM(J659:L659),SUM(J659:L659)&lt;=$P$58),1+MAX(O$84:O658),0)</f>
        <v>0</v>
      </c>
      <c r="P659" s="43">
        <f t="shared" si="200"/>
        <v>0</v>
      </c>
      <c r="R659" s="10">
        <v>569</v>
      </c>
      <c r="S659" s="178" t="s">
        <v>654</v>
      </c>
      <c r="T659" s="8">
        <v>160</v>
      </c>
      <c r="U659" s="8">
        <v>181</v>
      </c>
      <c r="V659" s="8">
        <v>164</v>
      </c>
      <c r="W659" s="172">
        <f t="shared" si="205"/>
        <v>2135</v>
      </c>
      <c r="X659" s="10">
        <v>569</v>
      </c>
      <c r="AH659" s="178" t="s">
        <v>606</v>
      </c>
      <c r="AI659" s="172">
        <v>525</v>
      </c>
    </row>
    <row r="660" spans="3:35" x14ac:dyDescent="0.15">
      <c r="C660" s="217">
        <f t="shared" ref="C660:C675" si="212">F$70</f>
        <v>13</v>
      </c>
      <c r="D660" s="218">
        <f>G$66</f>
        <v>13</v>
      </c>
      <c r="E660" s="46" t="str">
        <f t="shared" si="203"/>
        <v>-</v>
      </c>
      <c r="F660" s="10" t="str">
        <f t="shared" ref="F660:F723" si="213">IF(MAX(C660:E660)=C660,"i","o")&amp;IF(MAX(C660:E660)=D660,"i","o")&amp;IF(MAX(C660:E660)=E660,"i","o")</f>
        <v>iio</v>
      </c>
      <c r="G660" s="42">
        <f t="shared" ref="G660:G723" si="214">IF(COUNTIF(C660:E660,"-")&gt;0,0,TRUNC((F$56+C660)*(G$56+D660)^0.5*(H$56+E660)^0.5*I$56^2/10))</f>
        <v>0</v>
      </c>
      <c r="H660" s="43">
        <f>IF(AND($E$4=G660,$H$4=F660,$P$57&lt;=SUM(C660:E660),SUM(C660:E660)&lt;=$P$58),1+MAX(H$84:H659),0)</f>
        <v>0</v>
      </c>
      <c r="I660" s="43">
        <f t="shared" ref="I660:I723" si="215">IF(H660=0,0,DEC2HEX(C660)&amp;DEC2HEX(D660)&amp;DEC2HEX(E660))</f>
        <v>0</v>
      </c>
      <c r="J660" s="219" t="str">
        <f t="shared" ref="J660:J675" si="216">M$70</f>
        <v>-</v>
      </c>
      <c r="K660" s="218">
        <f>N$66</f>
        <v>13</v>
      </c>
      <c r="L660" s="46" t="str">
        <f t="shared" si="204"/>
        <v>-</v>
      </c>
      <c r="M660" s="10" t="str">
        <f t="shared" ref="M660:M723" si="217">IF(MAX(J660:L660)=J660,"i","o")&amp;IF(MAX(J660:L660)=K660,"i","o")&amp;IF(MAX(J660:L660)=L660,"i","o")</f>
        <v>oio</v>
      </c>
      <c r="N660" s="42">
        <f t="shared" ref="N660:N723" si="218">IF(COUNTIF(J660:L660,"-")&gt;0,0,TRUNC((M$56+J660)*(N$56+K660)^0.5*(O$56+L660)^0.5*P$56^2/10))</f>
        <v>0</v>
      </c>
      <c r="O660" s="43">
        <f>IF(AND($E$4=N660,$H$4=M660,$P$57&lt;=SUM(J660:L660),SUM(J660:L660)&lt;=$P$58),1+MAX(O$84:O659),0)</f>
        <v>0</v>
      </c>
      <c r="P660" s="43">
        <f t="shared" ref="P660:P723" si="219">IF(O660=0,0,DEC2HEX(J660)&amp;DEC2HEX(K660)&amp;DEC2HEX(L660))</f>
        <v>0</v>
      </c>
      <c r="R660" s="10">
        <v>570</v>
      </c>
      <c r="S660" s="178" t="s">
        <v>655</v>
      </c>
      <c r="T660" s="8">
        <v>80</v>
      </c>
      <c r="U660" s="8">
        <v>153</v>
      </c>
      <c r="V660" s="8">
        <v>78</v>
      </c>
      <c r="W660" s="172">
        <f t="shared" si="205"/>
        <v>972</v>
      </c>
      <c r="X660" s="10">
        <v>570</v>
      </c>
      <c r="AH660" s="178" t="s">
        <v>608</v>
      </c>
      <c r="AI660" s="172">
        <v>526</v>
      </c>
    </row>
    <row r="661" spans="3:35" x14ac:dyDescent="0.15">
      <c r="C661" s="217">
        <f t="shared" si="212"/>
        <v>13</v>
      </c>
      <c r="D661" s="218">
        <f>G$67</f>
        <v>14</v>
      </c>
      <c r="E661" s="46" t="str">
        <f t="shared" si="203"/>
        <v>-</v>
      </c>
      <c r="F661" s="10" t="str">
        <f t="shared" si="213"/>
        <v>oio</v>
      </c>
      <c r="G661" s="42">
        <f t="shared" si="214"/>
        <v>0</v>
      </c>
      <c r="H661" s="43">
        <f>IF(AND($E$4=G661,$H$4=F661,$P$57&lt;=SUM(C661:E661),SUM(C661:E661)&lt;=$P$58),1+MAX(H$84:H660),0)</f>
        <v>0</v>
      </c>
      <c r="I661" s="43">
        <f t="shared" si="215"/>
        <v>0</v>
      </c>
      <c r="J661" s="219" t="str">
        <f t="shared" si="216"/>
        <v>-</v>
      </c>
      <c r="K661" s="218" t="str">
        <f>N$67</f>
        <v>-</v>
      </c>
      <c r="L661" s="46" t="str">
        <f t="shared" si="204"/>
        <v>-</v>
      </c>
      <c r="M661" s="10" t="str">
        <f t="shared" si="217"/>
        <v>ooo</v>
      </c>
      <c r="N661" s="42">
        <f t="shared" si="218"/>
        <v>0</v>
      </c>
      <c r="O661" s="43">
        <f>IF(AND($E$4=N661,$H$4=M661,$P$57&lt;=SUM(J661:L661),SUM(J661:L661)&lt;=$P$58),1+MAX(O$84:O660),0)</f>
        <v>0</v>
      </c>
      <c r="P661" s="43">
        <f t="shared" si="219"/>
        <v>0</v>
      </c>
      <c r="R661" s="10">
        <v>571</v>
      </c>
      <c r="S661" s="178" t="s">
        <v>656</v>
      </c>
      <c r="T661" s="8">
        <v>120</v>
      </c>
      <c r="U661" s="8">
        <v>250</v>
      </c>
      <c r="V661" s="8">
        <v>127</v>
      </c>
      <c r="W661" s="172">
        <f t="shared" si="205"/>
        <v>2258</v>
      </c>
      <c r="X661" s="10">
        <v>571</v>
      </c>
      <c r="AH661" s="178" t="s">
        <v>610</v>
      </c>
      <c r="AI661" s="172">
        <v>527</v>
      </c>
    </row>
    <row r="662" spans="3:35" x14ac:dyDescent="0.15">
      <c r="C662" s="217">
        <f t="shared" si="212"/>
        <v>13</v>
      </c>
      <c r="D662" s="218" t="str">
        <f>G$68</f>
        <v>-</v>
      </c>
      <c r="E662" s="46" t="str">
        <f t="shared" ref="E662:E725" si="220">E661</f>
        <v>-</v>
      </c>
      <c r="F662" s="10" t="str">
        <f t="shared" si="213"/>
        <v>ioo</v>
      </c>
      <c r="G662" s="42">
        <f t="shared" si="214"/>
        <v>0</v>
      </c>
      <c r="H662" s="43">
        <f>IF(AND($E$4=G662,$H$4=F662,$P$57&lt;=SUM(C662:E662),SUM(C662:E662)&lt;=$P$58),1+MAX(H$84:H661),0)</f>
        <v>0</v>
      </c>
      <c r="I662" s="43">
        <f t="shared" si="215"/>
        <v>0</v>
      </c>
      <c r="J662" s="219" t="str">
        <f t="shared" si="216"/>
        <v>-</v>
      </c>
      <c r="K662" s="218" t="str">
        <f>N$68</f>
        <v>-</v>
      </c>
      <c r="L662" s="46" t="str">
        <f t="shared" ref="L662:L725" si="221">L661</f>
        <v>-</v>
      </c>
      <c r="M662" s="10" t="str">
        <f t="shared" si="217"/>
        <v>ooo</v>
      </c>
      <c r="N662" s="42">
        <f t="shared" si="218"/>
        <v>0</v>
      </c>
      <c r="O662" s="43">
        <f>IF(AND($E$4=N662,$H$4=M662,$P$57&lt;=SUM(J662:L662),SUM(J662:L662)&lt;=$P$58),1+MAX(O$84:O661),0)</f>
        <v>0</v>
      </c>
      <c r="P662" s="43">
        <f t="shared" si="219"/>
        <v>0</v>
      </c>
      <c r="R662" s="10">
        <v>572</v>
      </c>
      <c r="S662" s="178" t="s">
        <v>657</v>
      </c>
      <c r="T662" s="8">
        <v>110</v>
      </c>
      <c r="U662" s="8">
        <v>98</v>
      </c>
      <c r="V662" s="8">
        <v>80</v>
      </c>
      <c r="W662" s="172">
        <f t="shared" si="205"/>
        <v>758</v>
      </c>
      <c r="X662" s="10">
        <v>572</v>
      </c>
      <c r="AH662" s="178" t="s">
        <v>611</v>
      </c>
      <c r="AI662" s="172">
        <v>528</v>
      </c>
    </row>
    <row r="663" spans="3:35" x14ac:dyDescent="0.15">
      <c r="C663" s="217">
        <f t="shared" si="212"/>
        <v>13</v>
      </c>
      <c r="D663" s="218" t="str">
        <f>G$69</f>
        <v>-</v>
      </c>
      <c r="E663" s="46" t="str">
        <f t="shared" si="220"/>
        <v>-</v>
      </c>
      <c r="F663" s="10" t="str">
        <f t="shared" si="213"/>
        <v>ioo</v>
      </c>
      <c r="G663" s="42">
        <f t="shared" si="214"/>
        <v>0</v>
      </c>
      <c r="H663" s="43">
        <f>IF(AND($E$4=G663,$H$4=F663,$P$57&lt;=SUM(C663:E663),SUM(C663:E663)&lt;=$P$58),1+MAX(H$84:H662),0)</f>
        <v>0</v>
      </c>
      <c r="I663" s="43">
        <f t="shared" si="215"/>
        <v>0</v>
      </c>
      <c r="J663" s="219" t="str">
        <f t="shared" si="216"/>
        <v>-</v>
      </c>
      <c r="K663" s="218" t="str">
        <f>N$69</f>
        <v>-</v>
      </c>
      <c r="L663" s="46" t="str">
        <f t="shared" si="221"/>
        <v>-</v>
      </c>
      <c r="M663" s="10" t="str">
        <f t="shared" si="217"/>
        <v>ooo</v>
      </c>
      <c r="N663" s="42">
        <f t="shared" si="218"/>
        <v>0</v>
      </c>
      <c r="O663" s="43">
        <f>IF(AND($E$4=N663,$H$4=M663,$P$57&lt;=SUM(J663:L663),SUM(J663:L663)&lt;=$P$58),1+MAX(O$84:O662),0)</f>
        <v>0</v>
      </c>
      <c r="P663" s="43">
        <f t="shared" si="219"/>
        <v>0</v>
      </c>
      <c r="R663" s="10">
        <v>573</v>
      </c>
      <c r="S663" s="178" t="s">
        <v>658</v>
      </c>
      <c r="T663" s="8">
        <v>150</v>
      </c>
      <c r="U663" s="8">
        <v>198</v>
      </c>
      <c r="V663" s="8">
        <v>130</v>
      </c>
      <c r="W663" s="172">
        <f t="shared" ref="W663:W726" si="222">TRUNC((U663+15)*(V663+15)^0.5*(T663+15)^0.5*VLOOKUP($W$83,$Y$84:$Z$163,2,FALSE)^2/10)</f>
        <v>2028</v>
      </c>
      <c r="X663" s="10">
        <v>573</v>
      </c>
      <c r="AH663" s="178" t="s">
        <v>612</v>
      </c>
      <c r="AI663" s="172">
        <v>529</v>
      </c>
    </row>
    <row r="664" spans="3:35" x14ac:dyDescent="0.15">
      <c r="C664" s="217">
        <f t="shared" si="212"/>
        <v>13</v>
      </c>
      <c r="D664" s="218" t="str">
        <f>G$70</f>
        <v>-</v>
      </c>
      <c r="E664" s="46" t="str">
        <f t="shared" si="220"/>
        <v>-</v>
      </c>
      <c r="F664" s="10" t="str">
        <f t="shared" si="213"/>
        <v>ioo</v>
      </c>
      <c r="G664" s="42">
        <f t="shared" si="214"/>
        <v>0</v>
      </c>
      <c r="H664" s="43">
        <f>IF(AND($E$4=G664,$H$4=F664,$P$57&lt;=SUM(C664:E664),SUM(C664:E664)&lt;=$P$58),1+MAX(H$84:H663),0)</f>
        <v>0</v>
      </c>
      <c r="I664" s="43">
        <f t="shared" si="215"/>
        <v>0</v>
      </c>
      <c r="J664" s="219" t="str">
        <f t="shared" si="216"/>
        <v>-</v>
      </c>
      <c r="K664" s="218" t="str">
        <f>N$70</f>
        <v>-</v>
      </c>
      <c r="L664" s="46" t="str">
        <f t="shared" si="221"/>
        <v>-</v>
      </c>
      <c r="M664" s="10" t="str">
        <f t="shared" si="217"/>
        <v>ooo</v>
      </c>
      <c r="N664" s="42">
        <f t="shared" si="218"/>
        <v>0</v>
      </c>
      <c r="O664" s="43">
        <f>IF(AND($E$4=N664,$H$4=M664,$P$57&lt;=SUM(J664:L664),SUM(J664:L664)&lt;=$P$58),1+MAX(O$84:O663),0)</f>
        <v>0</v>
      </c>
      <c r="P664" s="43">
        <f t="shared" si="219"/>
        <v>0</v>
      </c>
      <c r="R664" s="10">
        <v>574</v>
      </c>
      <c r="S664" s="178" t="s">
        <v>659</v>
      </c>
      <c r="T664" s="8">
        <v>90</v>
      </c>
      <c r="U664" s="8">
        <v>98</v>
      </c>
      <c r="V664" s="8">
        <v>118</v>
      </c>
      <c r="W664" s="172">
        <f t="shared" si="222"/>
        <v>822</v>
      </c>
      <c r="X664" s="10">
        <v>574</v>
      </c>
      <c r="AH664" s="178" t="s">
        <v>613</v>
      </c>
      <c r="AI664" s="172">
        <v>530</v>
      </c>
    </row>
    <row r="665" spans="3:35" x14ac:dyDescent="0.15">
      <c r="C665" s="217">
        <f t="shared" si="212"/>
        <v>13</v>
      </c>
      <c r="D665" s="218" t="str">
        <f>G$71</f>
        <v>-</v>
      </c>
      <c r="E665" s="46" t="str">
        <f t="shared" si="220"/>
        <v>-</v>
      </c>
      <c r="F665" s="10" t="str">
        <f t="shared" si="213"/>
        <v>ioo</v>
      </c>
      <c r="G665" s="42">
        <f t="shared" si="214"/>
        <v>0</v>
      </c>
      <c r="H665" s="43">
        <f>IF(AND($E$4=G665,$H$4=F665,$P$57&lt;=SUM(C665:E665),SUM(C665:E665)&lt;=$P$58),1+MAX(H$84:H664),0)</f>
        <v>0</v>
      </c>
      <c r="I665" s="43">
        <f t="shared" si="215"/>
        <v>0</v>
      </c>
      <c r="J665" s="219" t="str">
        <f t="shared" si="216"/>
        <v>-</v>
      </c>
      <c r="K665" s="218" t="str">
        <f>N$71</f>
        <v>-</v>
      </c>
      <c r="L665" s="46" t="str">
        <f t="shared" si="221"/>
        <v>-</v>
      </c>
      <c r="M665" s="10" t="str">
        <f t="shared" si="217"/>
        <v>ooo</v>
      </c>
      <c r="N665" s="42">
        <f t="shared" si="218"/>
        <v>0</v>
      </c>
      <c r="O665" s="43">
        <f>IF(AND($E$4=N665,$H$4=M665,$P$57&lt;=SUM(J665:L665),SUM(J665:L665)&lt;=$P$58),1+MAX(O$84:O664),0)</f>
        <v>0</v>
      </c>
      <c r="P665" s="43">
        <f t="shared" si="219"/>
        <v>0</v>
      </c>
      <c r="R665" s="10">
        <v>575</v>
      </c>
      <c r="S665" s="178" t="s">
        <v>660</v>
      </c>
      <c r="T665" s="8">
        <v>120</v>
      </c>
      <c r="U665" s="8">
        <v>137</v>
      </c>
      <c r="V665" s="8">
        <v>159</v>
      </c>
      <c r="W665" s="172">
        <f t="shared" si="222"/>
        <v>1434</v>
      </c>
      <c r="X665" s="10">
        <v>575</v>
      </c>
      <c r="AH665" s="178" t="s">
        <v>614</v>
      </c>
      <c r="AI665" s="172">
        <v>531</v>
      </c>
    </row>
    <row r="666" spans="3:35" x14ac:dyDescent="0.15">
      <c r="C666" s="217">
        <f t="shared" si="212"/>
        <v>13</v>
      </c>
      <c r="D666" s="218" t="str">
        <f>G$72</f>
        <v>-</v>
      </c>
      <c r="E666" s="46" t="str">
        <f t="shared" si="220"/>
        <v>-</v>
      </c>
      <c r="F666" s="10" t="str">
        <f t="shared" si="213"/>
        <v>ioo</v>
      </c>
      <c r="G666" s="42">
        <f t="shared" si="214"/>
        <v>0</v>
      </c>
      <c r="H666" s="43">
        <f>IF(AND($E$4=G666,$H$4=F666,$P$57&lt;=SUM(C666:E666),SUM(C666:E666)&lt;=$P$58),1+MAX(H$84:H665),0)</f>
        <v>0</v>
      </c>
      <c r="I666" s="43">
        <f t="shared" si="215"/>
        <v>0</v>
      </c>
      <c r="J666" s="219" t="str">
        <f t="shared" si="216"/>
        <v>-</v>
      </c>
      <c r="K666" s="218" t="str">
        <f>N$72</f>
        <v>-</v>
      </c>
      <c r="L666" s="46" t="str">
        <f t="shared" si="221"/>
        <v>-</v>
      </c>
      <c r="M666" s="10" t="str">
        <f t="shared" si="217"/>
        <v>ooo</v>
      </c>
      <c r="N666" s="42">
        <f t="shared" si="218"/>
        <v>0</v>
      </c>
      <c r="O666" s="43">
        <f>IF(AND($E$4=N666,$H$4=M666,$P$57&lt;=SUM(J666:L666),SUM(J666:L666)&lt;=$P$58),1+MAX(O$84:O665),0)</f>
        <v>0</v>
      </c>
      <c r="P666" s="43">
        <f t="shared" si="219"/>
        <v>0</v>
      </c>
      <c r="R666" s="10">
        <v>576</v>
      </c>
      <c r="S666" s="178" t="s">
        <v>661</v>
      </c>
      <c r="T666" s="8">
        <v>140</v>
      </c>
      <c r="U666" s="8">
        <v>176</v>
      </c>
      <c r="V666" s="8">
        <v>212</v>
      </c>
      <c r="W666" s="172">
        <f t="shared" si="222"/>
        <v>2205</v>
      </c>
      <c r="X666" s="10">
        <v>576</v>
      </c>
      <c r="AH666" s="178" t="s">
        <v>616</v>
      </c>
      <c r="AI666" s="172">
        <v>532</v>
      </c>
    </row>
    <row r="667" spans="3:35" x14ac:dyDescent="0.15">
      <c r="C667" s="217">
        <f t="shared" si="212"/>
        <v>13</v>
      </c>
      <c r="D667" s="218" t="str">
        <f>G$73</f>
        <v>-</v>
      </c>
      <c r="E667" s="46" t="str">
        <f t="shared" si="220"/>
        <v>-</v>
      </c>
      <c r="F667" s="10" t="str">
        <f t="shared" si="213"/>
        <v>ioo</v>
      </c>
      <c r="G667" s="42">
        <f t="shared" si="214"/>
        <v>0</v>
      </c>
      <c r="H667" s="43">
        <f>IF(AND($E$4=G667,$H$4=F667,$P$57&lt;=SUM(C667:E667),SUM(C667:E667)&lt;=$P$58),1+MAX(H$84:H666),0)</f>
        <v>0</v>
      </c>
      <c r="I667" s="43">
        <f t="shared" si="215"/>
        <v>0</v>
      </c>
      <c r="J667" s="219" t="str">
        <f t="shared" si="216"/>
        <v>-</v>
      </c>
      <c r="K667" s="218" t="str">
        <f>N$73</f>
        <v>-</v>
      </c>
      <c r="L667" s="46" t="str">
        <f t="shared" si="221"/>
        <v>-</v>
      </c>
      <c r="M667" s="10" t="str">
        <f t="shared" si="217"/>
        <v>ooo</v>
      </c>
      <c r="N667" s="42">
        <f t="shared" si="218"/>
        <v>0</v>
      </c>
      <c r="O667" s="43">
        <f>IF(AND($E$4=N667,$H$4=M667,$P$57&lt;=SUM(J667:L667),SUM(J667:L667)&lt;=$P$58),1+MAX(O$84:O666),0)</f>
        <v>0</v>
      </c>
      <c r="P667" s="43">
        <f t="shared" si="219"/>
        <v>0</v>
      </c>
      <c r="R667" s="10">
        <v>577</v>
      </c>
      <c r="S667" s="178" t="s">
        <v>662</v>
      </c>
      <c r="T667" s="8">
        <v>90</v>
      </c>
      <c r="U667" s="8">
        <v>170</v>
      </c>
      <c r="V667" s="8">
        <v>87</v>
      </c>
      <c r="W667" s="172">
        <f t="shared" si="222"/>
        <v>1178</v>
      </c>
      <c r="X667" s="10">
        <v>577</v>
      </c>
      <c r="AH667" s="178" t="s">
        <v>618</v>
      </c>
      <c r="AI667" s="172">
        <v>533</v>
      </c>
    </row>
    <row r="668" spans="3:35" x14ac:dyDescent="0.15">
      <c r="C668" s="217">
        <f t="shared" si="212"/>
        <v>13</v>
      </c>
      <c r="D668" s="218" t="str">
        <f>G$74</f>
        <v>-</v>
      </c>
      <c r="E668" s="46" t="str">
        <f t="shared" si="220"/>
        <v>-</v>
      </c>
      <c r="F668" s="10" t="str">
        <f t="shared" si="213"/>
        <v>ioo</v>
      </c>
      <c r="G668" s="42">
        <f t="shared" si="214"/>
        <v>0</v>
      </c>
      <c r="H668" s="43">
        <f>IF(AND($E$4=G668,$H$4=F668,$P$57&lt;=SUM(C668:E668),SUM(C668:E668)&lt;=$P$58),1+MAX(H$84:H667),0)</f>
        <v>0</v>
      </c>
      <c r="I668" s="43">
        <f t="shared" si="215"/>
        <v>0</v>
      </c>
      <c r="J668" s="219" t="str">
        <f t="shared" si="216"/>
        <v>-</v>
      </c>
      <c r="K668" s="218" t="str">
        <f>N$74</f>
        <v>-</v>
      </c>
      <c r="L668" s="46" t="str">
        <f t="shared" si="221"/>
        <v>-</v>
      </c>
      <c r="M668" s="10" t="str">
        <f t="shared" si="217"/>
        <v>ooo</v>
      </c>
      <c r="N668" s="42">
        <f t="shared" si="218"/>
        <v>0</v>
      </c>
      <c r="O668" s="43">
        <f>IF(AND($E$4=N668,$H$4=M668,$P$57&lt;=SUM(J668:L668),SUM(J668:L668)&lt;=$P$58),1+MAX(O$84:O667),0)</f>
        <v>0</v>
      </c>
      <c r="P668" s="43">
        <f t="shared" si="219"/>
        <v>0</v>
      </c>
      <c r="R668" s="10">
        <v>578</v>
      </c>
      <c r="S668" s="178" t="s">
        <v>663</v>
      </c>
      <c r="T668" s="8">
        <v>130</v>
      </c>
      <c r="U668" s="8">
        <v>208</v>
      </c>
      <c r="V668" s="8">
        <v>107</v>
      </c>
      <c r="W668" s="172">
        <f t="shared" si="222"/>
        <v>1826</v>
      </c>
      <c r="X668" s="10">
        <v>578</v>
      </c>
      <c r="AH668" s="178" t="s">
        <v>619</v>
      </c>
      <c r="AI668" s="172">
        <v>534</v>
      </c>
    </row>
    <row r="669" spans="3:35" x14ac:dyDescent="0.15">
      <c r="C669" s="217">
        <f t="shared" si="212"/>
        <v>13</v>
      </c>
      <c r="D669" s="218" t="str">
        <f>G$75</f>
        <v>-</v>
      </c>
      <c r="E669" s="46" t="str">
        <f t="shared" si="220"/>
        <v>-</v>
      </c>
      <c r="F669" s="10" t="str">
        <f t="shared" si="213"/>
        <v>ioo</v>
      </c>
      <c r="G669" s="42">
        <f t="shared" si="214"/>
        <v>0</v>
      </c>
      <c r="H669" s="43">
        <f>IF(AND($E$4=G669,$H$4=F669,$P$57&lt;=SUM(C669:E669),SUM(C669:E669)&lt;=$P$58),1+MAX(H$84:H668),0)</f>
        <v>0</v>
      </c>
      <c r="I669" s="43">
        <f t="shared" si="215"/>
        <v>0</v>
      </c>
      <c r="J669" s="219" t="str">
        <f t="shared" si="216"/>
        <v>-</v>
      </c>
      <c r="K669" s="218" t="str">
        <f>N$75</f>
        <v>-</v>
      </c>
      <c r="L669" s="46" t="str">
        <f t="shared" si="221"/>
        <v>-</v>
      </c>
      <c r="M669" s="10" t="str">
        <f t="shared" si="217"/>
        <v>ooo</v>
      </c>
      <c r="N669" s="42">
        <f t="shared" si="218"/>
        <v>0</v>
      </c>
      <c r="O669" s="43">
        <f>IF(AND($E$4=N669,$H$4=M669,$P$57&lt;=SUM(J669:L669),SUM(J669:L669)&lt;=$P$58),1+MAX(O$84:O668),0)</f>
        <v>0</v>
      </c>
      <c r="P669" s="43">
        <f t="shared" si="219"/>
        <v>0</v>
      </c>
      <c r="R669" s="10">
        <v>579</v>
      </c>
      <c r="S669" s="178" t="s">
        <v>664</v>
      </c>
      <c r="T669" s="8">
        <v>220</v>
      </c>
      <c r="U669" s="8">
        <v>214</v>
      </c>
      <c r="V669" s="8">
        <v>153</v>
      </c>
      <c r="W669" s="172">
        <f t="shared" si="222"/>
        <v>2801</v>
      </c>
      <c r="X669" s="10">
        <v>579</v>
      </c>
      <c r="AH669" s="178" t="s">
        <v>620</v>
      </c>
      <c r="AI669" s="172">
        <v>535</v>
      </c>
    </row>
    <row r="670" spans="3:35" x14ac:dyDescent="0.15">
      <c r="C670" s="217">
        <f t="shared" si="212"/>
        <v>13</v>
      </c>
      <c r="D670" s="218" t="str">
        <f>G$76</f>
        <v>-</v>
      </c>
      <c r="E670" s="46" t="str">
        <f t="shared" si="220"/>
        <v>-</v>
      </c>
      <c r="F670" s="10" t="str">
        <f t="shared" si="213"/>
        <v>ioo</v>
      </c>
      <c r="G670" s="42">
        <f t="shared" si="214"/>
        <v>0</v>
      </c>
      <c r="H670" s="43">
        <f>IF(AND($E$4=G670,$H$4=F670,$P$57&lt;=SUM(C670:E670),SUM(C670:E670)&lt;=$P$58),1+MAX(H$84:H669),0)</f>
        <v>0</v>
      </c>
      <c r="I670" s="43">
        <f t="shared" si="215"/>
        <v>0</v>
      </c>
      <c r="J670" s="219" t="str">
        <f t="shared" si="216"/>
        <v>-</v>
      </c>
      <c r="K670" s="218" t="str">
        <f>N$76</f>
        <v>-</v>
      </c>
      <c r="L670" s="46" t="str">
        <f t="shared" si="221"/>
        <v>-</v>
      </c>
      <c r="M670" s="10" t="str">
        <f t="shared" si="217"/>
        <v>ooo</v>
      </c>
      <c r="N670" s="42">
        <f t="shared" si="218"/>
        <v>0</v>
      </c>
      <c r="O670" s="43">
        <f>IF(AND($E$4=N670,$H$4=M670,$P$57&lt;=SUM(J670:L670),SUM(J670:L670)&lt;=$P$58),1+MAX(O$84:O669),0)</f>
        <v>0</v>
      </c>
      <c r="P670" s="43">
        <f t="shared" si="219"/>
        <v>0</v>
      </c>
      <c r="R670" s="10">
        <v>580</v>
      </c>
      <c r="S670" s="178" t="s">
        <v>665</v>
      </c>
      <c r="T670" s="8">
        <v>124</v>
      </c>
      <c r="U670" s="8">
        <v>84</v>
      </c>
      <c r="V670" s="8">
        <v>96</v>
      </c>
      <c r="W670" s="172">
        <f t="shared" si="222"/>
        <v>757</v>
      </c>
      <c r="X670" s="10">
        <v>580</v>
      </c>
      <c r="AH670" s="178" t="s">
        <v>621</v>
      </c>
      <c r="AI670" s="172">
        <v>536</v>
      </c>
    </row>
    <row r="671" spans="3:35" x14ac:dyDescent="0.15">
      <c r="C671" s="217">
        <f t="shared" si="212"/>
        <v>13</v>
      </c>
      <c r="D671" s="218" t="str">
        <f>G$77</f>
        <v>-</v>
      </c>
      <c r="E671" s="46" t="str">
        <f t="shared" si="220"/>
        <v>-</v>
      </c>
      <c r="F671" s="10" t="str">
        <f t="shared" si="213"/>
        <v>ioo</v>
      </c>
      <c r="G671" s="42">
        <f t="shared" si="214"/>
        <v>0</v>
      </c>
      <c r="H671" s="43">
        <f>IF(AND($E$4=G671,$H$4=F671,$P$57&lt;=SUM(C671:E671),SUM(C671:E671)&lt;=$P$58),1+MAX(H$84:H670),0)</f>
        <v>0</v>
      </c>
      <c r="I671" s="43">
        <f t="shared" si="215"/>
        <v>0</v>
      </c>
      <c r="J671" s="219" t="str">
        <f t="shared" si="216"/>
        <v>-</v>
      </c>
      <c r="K671" s="218" t="str">
        <f>N$77</f>
        <v>-</v>
      </c>
      <c r="L671" s="46" t="str">
        <f t="shared" si="221"/>
        <v>-</v>
      </c>
      <c r="M671" s="10" t="str">
        <f t="shared" si="217"/>
        <v>ooo</v>
      </c>
      <c r="N671" s="42">
        <f t="shared" si="218"/>
        <v>0</v>
      </c>
      <c r="O671" s="43">
        <f>IF(AND($E$4=N671,$H$4=M671,$P$57&lt;=SUM(J671:L671),SUM(J671:L671)&lt;=$P$58),1+MAX(O$84:O670),0)</f>
        <v>0</v>
      </c>
      <c r="P671" s="43">
        <f t="shared" si="219"/>
        <v>0</v>
      </c>
      <c r="R671" s="10">
        <v>581</v>
      </c>
      <c r="S671" s="178" t="s">
        <v>666</v>
      </c>
      <c r="T671" s="8">
        <v>150</v>
      </c>
      <c r="U671" s="8">
        <v>182</v>
      </c>
      <c r="V671" s="8">
        <v>132</v>
      </c>
      <c r="W671" s="172">
        <f t="shared" si="222"/>
        <v>1888</v>
      </c>
      <c r="X671" s="10">
        <v>581</v>
      </c>
      <c r="AH671" s="178" t="s">
        <v>622</v>
      </c>
      <c r="AI671" s="172">
        <v>537</v>
      </c>
    </row>
    <row r="672" spans="3:35" x14ac:dyDescent="0.15">
      <c r="C672" s="217">
        <f t="shared" si="212"/>
        <v>13</v>
      </c>
      <c r="D672" s="218" t="str">
        <f>G$78</f>
        <v>-</v>
      </c>
      <c r="E672" s="46" t="str">
        <f t="shared" si="220"/>
        <v>-</v>
      </c>
      <c r="F672" s="10" t="str">
        <f t="shared" si="213"/>
        <v>ioo</v>
      </c>
      <c r="G672" s="42">
        <f t="shared" si="214"/>
        <v>0</v>
      </c>
      <c r="H672" s="43">
        <f>IF(AND($E$4=G672,$H$4=F672,$P$57&lt;=SUM(C672:E672),SUM(C672:E672)&lt;=$P$58),1+MAX(H$84:H671),0)</f>
        <v>0</v>
      </c>
      <c r="I672" s="43">
        <f t="shared" si="215"/>
        <v>0</v>
      </c>
      <c r="J672" s="219" t="str">
        <f t="shared" si="216"/>
        <v>-</v>
      </c>
      <c r="K672" s="218" t="str">
        <f>N$78</f>
        <v>-</v>
      </c>
      <c r="L672" s="46" t="str">
        <f t="shared" si="221"/>
        <v>-</v>
      </c>
      <c r="M672" s="10" t="str">
        <f t="shared" si="217"/>
        <v>ooo</v>
      </c>
      <c r="N672" s="42">
        <f t="shared" si="218"/>
        <v>0</v>
      </c>
      <c r="O672" s="43">
        <f>IF(AND($E$4=N672,$H$4=M672,$P$57&lt;=SUM(J672:L672),SUM(J672:L672)&lt;=$P$58),1+MAX(O$84:O671),0)</f>
        <v>0</v>
      </c>
      <c r="P672" s="43">
        <f t="shared" si="219"/>
        <v>0</v>
      </c>
      <c r="R672" s="10">
        <v>582</v>
      </c>
      <c r="S672" s="178" t="s">
        <v>667</v>
      </c>
      <c r="T672" s="8">
        <v>72</v>
      </c>
      <c r="U672" s="8">
        <v>118</v>
      </c>
      <c r="V672" s="8">
        <v>111</v>
      </c>
      <c r="W672" s="172">
        <f t="shared" si="222"/>
        <v>857</v>
      </c>
      <c r="X672" s="10">
        <v>582</v>
      </c>
      <c r="AH672" s="178" t="s">
        <v>623</v>
      </c>
      <c r="AI672" s="172">
        <v>538</v>
      </c>
    </row>
    <row r="673" spans="3:35" x14ac:dyDescent="0.15">
      <c r="C673" s="217">
        <f t="shared" si="212"/>
        <v>13</v>
      </c>
      <c r="D673" s="218" t="str">
        <f>G$79</f>
        <v>-</v>
      </c>
      <c r="E673" s="46" t="str">
        <f t="shared" si="220"/>
        <v>-</v>
      </c>
      <c r="F673" s="10" t="str">
        <f t="shared" si="213"/>
        <v>ioo</v>
      </c>
      <c r="G673" s="42">
        <f t="shared" si="214"/>
        <v>0</v>
      </c>
      <c r="H673" s="43">
        <f>IF(AND($E$4=G673,$H$4=F673,$P$57&lt;=SUM(C673:E673),SUM(C673:E673)&lt;=$P$58),1+MAX(H$84:H672),0)</f>
        <v>0</v>
      </c>
      <c r="I673" s="43">
        <f t="shared" si="215"/>
        <v>0</v>
      </c>
      <c r="J673" s="219" t="str">
        <f t="shared" si="216"/>
        <v>-</v>
      </c>
      <c r="K673" s="218" t="str">
        <f>N$79</f>
        <v>-</v>
      </c>
      <c r="L673" s="46" t="str">
        <f t="shared" si="221"/>
        <v>-</v>
      </c>
      <c r="M673" s="10" t="str">
        <f t="shared" si="217"/>
        <v>ooo</v>
      </c>
      <c r="N673" s="42">
        <f t="shared" si="218"/>
        <v>0</v>
      </c>
      <c r="O673" s="43">
        <f>IF(AND($E$4=N673,$H$4=M673,$P$57&lt;=SUM(J673:L673),SUM(J673:L673)&lt;=$P$58),1+MAX(O$84:O672),0)</f>
        <v>0</v>
      </c>
      <c r="P673" s="43">
        <f t="shared" si="219"/>
        <v>0</v>
      </c>
      <c r="R673" s="10">
        <v>583</v>
      </c>
      <c r="S673" s="178" t="s">
        <v>668</v>
      </c>
      <c r="T673" s="8">
        <v>102</v>
      </c>
      <c r="U673" s="8">
        <v>151</v>
      </c>
      <c r="V673" s="8">
        <v>143</v>
      </c>
      <c r="W673" s="172">
        <f t="shared" si="222"/>
        <v>1389</v>
      </c>
      <c r="X673" s="10">
        <v>583</v>
      </c>
      <c r="AH673" s="178" t="s">
        <v>624</v>
      </c>
      <c r="AI673" s="172">
        <v>539</v>
      </c>
    </row>
    <row r="674" spans="3:35" x14ac:dyDescent="0.15">
      <c r="C674" s="217">
        <f t="shared" si="212"/>
        <v>13</v>
      </c>
      <c r="D674" s="218" t="str">
        <f>G$80</f>
        <v>-</v>
      </c>
      <c r="E674" s="46" t="str">
        <f t="shared" si="220"/>
        <v>-</v>
      </c>
      <c r="F674" s="10" t="str">
        <f t="shared" si="213"/>
        <v>ioo</v>
      </c>
      <c r="G674" s="42">
        <f t="shared" si="214"/>
        <v>0</v>
      </c>
      <c r="H674" s="43">
        <f>IF(AND($E$4=G674,$H$4=F674,$P$57&lt;=SUM(C674:E674),SUM(C674:E674)&lt;=$P$58),1+MAX(H$84:H673),0)</f>
        <v>0</v>
      </c>
      <c r="I674" s="43">
        <f t="shared" si="215"/>
        <v>0</v>
      </c>
      <c r="J674" s="219" t="str">
        <f t="shared" si="216"/>
        <v>-</v>
      </c>
      <c r="K674" s="218" t="str">
        <f>N$80</f>
        <v>-</v>
      </c>
      <c r="L674" s="46" t="str">
        <f t="shared" si="221"/>
        <v>-</v>
      </c>
      <c r="M674" s="10" t="str">
        <f t="shared" si="217"/>
        <v>ooo</v>
      </c>
      <c r="N674" s="42">
        <f t="shared" si="218"/>
        <v>0</v>
      </c>
      <c r="O674" s="43">
        <f>IF(AND($E$4=N674,$H$4=M674,$P$57&lt;=SUM(J674:L674),SUM(J674:L674)&lt;=$P$58),1+MAX(O$84:O673),0)</f>
        <v>0</v>
      </c>
      <c r="P674" s="43">
        <f t="shared" si="219"/>
        <v>0</v>
      </c>
      <c r="R674" s="10">
        <v>584</v>
      </c>
      <c r="S674" s="178" t="s">
        <v>669</v>
      </c>
      <c r="T674" s="8">
        <v>142</v>
      </c>
      <c r="U674" s="8">
        <v>218</v>
      </c>
      <c r="V674" s="8">
        <v>190</v>
      </c>
      <c r="W674" s="172">
        <f t="shared" si="222"/>
        <v>2573</v>
      </c>
      <c r="X674" s="10">
        <v>584</v>
      </c>
      <c r="AH674" s="178" t="s">
        <v>625</v>
      </c>
      <c r="AI674" s="172">
        <v>540</v>
      </c>
    </row>
    <row r="675" spans="3:35" x14ac:dyDescent="0.15">
      <c r="C675" s="217">
        <f t="shared" si="212"/>
        <v>13</v>
      </c>
      <c r="D675" s="218" t="str">
        <f>G$81</f>
        <v>-</v>
      </c>
      <c r="E675" s="46" t="str">
        <f t="shared" si="220"/>
        <v>-</v>
      </c>
      <c r="F675" s="10" t="str">
        <f t="shared" si="213"/>
        <v>ioo</v>
      </c>
      <c r="G675" s="42">
        <f t="shared" si="214"/>
        <v>0</v>
      </c>
      <c r="H675" s="43">
        <f>IF(AND($E$4=G675,$H$4=F675,$P$57&lt;=SUM(C675:E675),SUM(C675:E675)&lt;=$P$58),1+MAX(H$84:H674),0)</f>
        <v>0</v>
      </c>
      <c r="I675" s="43">
        <f t="shared" si="215"/>
        <v>0</v>
      </c>
      <c r="J675" s="219" t="str">
        <f t="shared" si="216"/>
        <v>-</v>
      </c>
      <c r="K675" s="218" t="str">
        <f>N$81</f>
        <v>-</v>
      </c>
      <c r="L675" s="46" t="str">
        <f t="shared" si="221"/>
        <v>-</v>
      </c>
      <c r="M675" s="10" t="str">
        <f t="shared" si="217"/>
        <v>ooo</v>
      </c>
      <c r="N675" s="42">
        <f t="shared" si="218"/>
        <v>0</v>
      </c>
      <c r="O675" s="43">
        <f>IF(AND($E$4=N675,$H$4=M675,$P$57&lt;=SUM(J675:L675),SUM(J675:L675)&lt;=$P$58),1+MAX(O$84:O674),0)</f>
        <v>0</v>
      </c>
      <c r="P675" s="43">
        <f t="shared" si="219"/>
        <v>0</v>
      </c>
      <c r="R675" s="10">
        <v>585</v>
      </c>
      <c r="S675" s="178" t="s">
        <v>670</v>
      </c>
      <c r="T675" s="8">
        <v>120</v>
      </c>
      <c r="U675" s="8">
        <v>115</v>
      </c>
      <c r="V675" s="8">
        <v>100</v>
      </c>
      <c r="W675" s="172">
        <f t="shared" si="222"/>
        <v>997</v>
      </c>
      <c r="X675" s="10">
        <v>585</v>
      </c>
      <c r="AH675" s="178" t="s">
        <v>626</v>
      </c>
      <c r="AI675" s="172">
        <v>541</v>
      </c>
    </row>
    <row r="676" spans="3:35" x14ac:dyDescent="0.15">
      <c r="C676" s="217" t="str">
        <f t="shared" ref="C676:C691" si="223">F$71</f>
        <v>-</v>
      </c>
      <c r="D676" s="218">
        <f>G$66</f>
        <v>13</v>
      </c>
      <c r="E676" s="46" t="str">
        <f t="shared" si="220"/>
        <v>-</v>
      </c>
      <c r="F676" s="10" t="str">
        <f t="shared" si="213"/>
        <v>oio</v>
      </c>
      <c r="G676" s="42">
        <f t="shared" si="214"/>
        <v>0</v>
      </c>
      <c r="H676" s="43">
        <f>IF(AND($E$4=G676,$H$4=F676,$P$57&lt;=SUM(C676:E676),SUM(C676:E676)&lt;=$P$58),1+MAX(H$84:H675),0)</f>
        <v>0</v>
      </c>
      <c r="I676" s="43">
        <f t="shared" si="215"/>
        <v>0</v>
      </c>
      <c r="J676" s="219" t="str">
        <f t="shared" ref="J676:J691" si="224">M$71</f>
        <v>-</v>
      </c>
      <c r="K676" s="218">
        <f>N$66</f>
        <v>13</v>
      </c>
      <c r="L676" s="46" t="str">
        <f t="shared" si="221"/>
        <v>-</v>
      </c>
      <c r="M676" s="10" t="str">
        <f t="shared" si="217"/>
        <v>oio</v>
      </c>
      <c r="N676" s="42">
        <f t="shared" si="218"/>
        <v>0</v>
      </c>
      <c r="O676" s="43">
        <f>IF(AND($E$4=N676,$H$4=M676,$P$57&lt;=SUM(J676:L676),SUM(J676:L676)&lt;=$P$58),1+MAX(O$84:O675),0)</f>
        <v>0</v>
      </c>
      <c r="P676" s="43">
        <f t="shared" si="219"/>
        <v>0</v>
      </c>
      <c r="R676" s="10">
        <v>586</v>
      </c>
      <c r="S676" s="178" t="s">
        <v>671</v>
      </c>
      <c r="T676" s="8">
        <v>160</v>
      </c>
      <c r="U676" s="8">
        <v>198</v>
      </c>
      <c r="V676" s="8">
        <v>146</v>
      </c>
      <c r="W676" s="172">
        <f t="shared" si="222"/>
        <v>2201</v>
      </c>
      <c r="X676" s="10">
        <v>586</v>
      </c>
      <c r="AH676" s="178" t="s">
        <v>627</v>
      </c>
      <c r="AI676" s="172">
        <v>542</v>
      </c>
    </row>
    <row r="677" spans="3:35" x14ac:dyDescent="0.15">
      <c r="C677" s="217" t="str">
        <f t="shared" si="223"/>
        <v>-</v>
      </c>
      <c r="D677" s="218">
        <f>G$67</f>
        <v>14</v>
      </c>
      <c r="E677" s="46" t="str">
        <f t="shared" si="220"/>
        <v>-</v>
      </c>
      <c r="F677" s="10" t="str">
        <f t="shared" si="213"/>
        <v>oio</v>
      </c>
      <c r="G677" s="42">
        <f t="shared" si="214"/>
        <v>0</v>
      </c>
      <c r="H677" s="43">
        <f>IF(AND($E$4=G677,$H$4=F677,$P$57&lt;=SUM(C677:E677),SUM(C677:E677)&lt;=$P$58),1+MAX(H$84:H676),0)</f>
        <v>0</v>
      </c>
      <c r="I677" s="43">
        <f t="shared" si="215"/>
        <v>0</v>
      </c>
      <c r="J677" s="219" t="str">
        <f t="shared" si="224"/>
        <v>-</v>
      </c>
      <c r="K677" s="218" t="str">
        <f>N$67</f>
        <v>-</v>
      </c>
      <c r="L677" s="46" t="str">
        <f t="shared" si="221"/>
        <v>-</v>
      </c>
      <c r="M677" s="10" t="str">
        <f t="shared" si="217"/>
        <v>ooo</v>
      </c>
      <c r="N677" s="42">
        <f t="shared" si="218"/>
        <v>0</v>
      </c>
      <c r="O677" s="43">
        <f>IF(AND($E$4=N677,$H$4=M677,$P$57&lt;=SUM(J677:L677),SUM(J677:L677)&lt;=$P$58),1+MAX(O$84:O676),0)</f>
        <v>0</v>
      </c>
      <c r="P677" s="43">
        <f t="shared" si="219"/>
        <v>0</v>
      </c>
      <c r="R677" s="10">
        <v>587</v>
      </c>
      <c r="S677" s="178" t="s">
        <v>672</v>
      </c>
      <c r="T677" s="8">
        <v>110</v>
      </c>
      <c r="U677" s="8">
        <v>158</v>
      </c>
      <c r="V677" s="8">
        <v>127</v>
      </c>
      <c r="W677" s="172">
        <f t="shared" si="222"/>
        <v>1419</v>
      </c>
      <c r="X677" s="10">
        <v>587</v>
      </c>
      <c r="AH677" s="178" t="s">
        <v>628</v>
      </c>
      <c r="AI677" s="172">
        <v>543</v>
      </c>
    </row>
    <row r="678" spans="3:35" x14ac:dyDescent="0.15">
      <c r="C678" s="217" t="str">
        <f t="shared" si="223"/>
        <v>-</v>
      </c>
      <c r="D678" s="218" t="str">
        <f>G$68</f>
        <v>-</v>
      </c>
      <c r="E678" s="46" t="str">
        <f t="shared" si="220"/>
        <v>-</v>
      </c>
      <c r="F678" s="10" t="str">
        <f t="shared" si="213"/>
        <v>ooo</v>
      </c>
      <c r="G678" s="42">
        <f t="shared" si="214"/>
        <v>0</v>
      </c>
      <c r="H678" s="43">
        <f>IF(AND($E$4=G678,$H$4=F678,$P$57&lt;=SUM(C678:E678),SUM(C678:E678)&lt;=$P$58),1+MAX(H$84:H677),0)</f>
        <v>0</v>
      </c>
      <c r="I678" s="43">
        <f t="shared" si="215"/>
        <v>0</v>
      </c>
      <c r="J678" s="219" t="str">
        <f t="shared" si="224"/>
        <v>-</v>
      </c>
      <c r="K678" s="218" t="str">
        <f>N$68</f>
        <v>-</v>
      </c>
      <c r="L678" s="46" t="str">
        <f t="shared" si="221"/>
        <v>-</v>
      </c>
      <c r="M678" s="10" t="str">
        <f t="shared" si="217"/>
        <v>ooo</v>
      </c>
      <c r="N678" s="42">
        <f t="shared" si="218"/>
        <v>0</v>
      </c>
      <c r="O678" s="43">
        <f>IF(AND($E$4=N678,$H$4=M678,$P$57&lt;=SUM(J678:L678),SUM(J678:L678)&lt;=$P$58),1+MAX(O$84:O677),0)</f>
        <v>0</v>
      </c>
      <c r="P678" s="43">
        <f t="shared" si="219"/>
        <v>0</v>
      </c>
      <c r="R678" s="10">
        <v>588</v>
      </c>
      <c r="S678" s="178" t="s">
        <v>673</v>
      </c>
      <c r="T678" s="8">
        <v>100</v>
      </c>
      <c r="U678" s="8">
        <v>137</v>
      </c>
      <c r="V678" s="8">
        <v>87</v>
      </c>
      <c r="W678" s="172">
        <f t="shared" si="222"/>
        <v>1013</v>
      </c>
      <c r="X678" s="10">
        <v>588</v>
      </c>
      <c r="AH678" s="178" t="s">
        <v>629</v>
      </c>
      <c r="AI678" s="172">
        <v>544</v>
      </c>
    </row>
    <row r="679" spans="3:35" x14ac:dyDescent="0.15">
      <c r="C679" s="217" t="str">
        <f t="shared" si="223"/>
        <v>-</v>
      </c>
      <c r="D679" s="218" t="str">
        <f>G$69</f>
        <v>-</v>
      </c>
      <c r="E679" s="46" t="str">
        <f t="shared" si="220"/>
        <v>-</v>
      </c>
      <c r="F679" s="10" t="str">
        <f t="shared" si="213"/>
        <v>ooo</v>
      </c>
      <c r="G679" s="42">
        <f t="shared" si="214"/>
        <v>0</v>
      </c>
      <c r="H679" s="43">
        <f>IF(AND($E$4=G679,$H$4=F679,$P$57&lt;=SUM(C679:E679),SUM(C679:E679)&lt;=$P$58),1+MAX(H$84:H678),0)</f>
        <v>0</v>
      </c>
      <c r="I679" s="43">
        <f t="shared" si="215"/>
        <v>0</v>
      </c>
      <c r="J679" s="219" t="str">
        <f t="shared" si="224"/>
        <v>-</v>
      </c>
      <c r="K679" s="218" t="str">
        <f>N$69</f>
        <v>-</v>
      </c>
      <c r="L679" s="46" t="str">
        <f t="shared" si="221"/>
        <v>-</v>
      </c>
      <c r="M679" s="10" t="str">
        <f t="shared" si="217"/>
        <v>ooo</v>
      </c>
      <c r="N679" s="42">
        <f t="shared" si="218"/>
        <v>0</v>
      </c>
      <c r="O679" s="43">
        <f>IF(AND($E$4=N679,$H$4=M679,$P$57&lt;=SUM(J679:L679),SUM(J679:L679)&lt;=$P$58),1+MAX(O$84:O678),0)</f>
        <v>0</v>
      </c>
      <c r="P679" s="43">
        <f t="shared" si="219"/>
        <v>0</v>
      </c>
      <c r="R679" s="10">
        <v>589</v>
      </c>
      <c r="S679" s="178" t="s">
        <v>674</v>
      </c>
      <c r="T679" s="8">
        <v>140</v>
      </c>
      <c r="U679" s="8">
        <v>223</v>
      </c>
      <c r="V679" s="8">
        <v>187</v>
      </c>
      <c r="W679" s="172">
        <f t="shared" si="222"/>
        <v>2592</v>
      </c>
      <c r="X679" s="10">
        <v>589</v>
      </c>
      <c r="AH679" s="178" t="s">
        <v>630</v>
      </c>
      <c r="AI679" s="172">
        <v>545</v>
      </c>
    </row>
    <row r="680" spans="3:35" x14ac:dyDescent="0.15">
      <c r="C680" s="217" t="str">
        <f t="shared" si="223"/>
        <v>-</v>
      </c>
      <c r="D680" s="218" t="str">
        <f>G$70</f>
        <v>-</v>
      </c>
      <c r="E680" s="46" t="str">
        <f t="shared" si="220"/>
        <v>-</v>
      </c>
      <c r="F680" s="10" t="str">
        <f t="shared" si="213"/>
        <v>ooo</v>
      </c>
      <c r="G680" s="42">
        <f t="shared" si="214"/>
        <v>0</v>
      </c>
      <c r="H680" s="43">
        <f>IF(AND($E$4=G680,$H$4=F680,$P$57&lt;=SUM(C680:E680),SUM(C680:E680)&lt;=$P$58),1+MAX(H$84:H679),0)</f>
        <v>0</v>
      </c>
      <c r="I680" s="43">
        <f t="shared" si="215"/>
        <v>0</v>
      </c>
      <c r="J680" s="219" t="str">
        <f t="shared" si="224"/>
        <v>-</v>
      </c>
      <c r="K680" s="218" t="str">
        <f>N$70</f>
        <v>-</v>
      </c>
      <c r="L680" s="46" t="str">
        <f t="shared" si="221"/>
        <v>-</v>
      </c>
      <c r="M680" s="10" t="str">
        <f t="shared" si="217"/>
        <v>ooo</v>
      </c>
      <c r="N680" s="42">
        <f t="shared" si="218"/>
        <v>0</v>
      </c>
      <c r="O680" s="43">
        <f>IF(AND($E$4=N680,$H$4=M680,$P$57&lt;=SUM(J680:L680),SUM(J680:L680)&lt;=$P$58),1+MAX(O$84:O679),0)</f>
        <v>0</v>
      </c>
      <c r="P680" s="43">
        <f t="shared" si="219"/>
        <v>0</v>
      </c>
      <c r="R680" s="10">
        <v>590</v>
      </c>
      <c r="S680" s="178" t="s">
        <v>675</v>
      </c>
      <c r="T680" s="8">
        <v>138</v>
      </c>
      <c r="U680" s="8">
        <v>97</v>
      </c>
      <c r="V680" s="8">
        <v>95</v>
      </c>
      <c r="W680" s="172">
        <f t="shared" si="222"/>
        <v>894</v>
      </c>
      <c r="X680" s="10">
        <v>590</v>
      </c>
      <c r="AH680" s="178" t="s">
        <v>631</v>
      </c>
      <c r="AI680" s="172">
        <v>546</v>
      </c>
    </row>
    <row r="681" spans="3:35" x14ac:dyDescent="0.15">
      <c r="C681" s="217" t="str">
        <f t="shared" si="223"/>
        <v>-</v>
      </c>
      <c r="D681" s="218" t="str">
        <f>G$71</f>
        <v>-</v>
      </c>
      <c r="E681" s="46" t="str">
        <f t="shared" si="220"/>
        <v>-</v>
      </c>
      <c r="F681" s="10" t="str">
        <f t="shared" si="213"/>
        <v>ooo</v>
      </c>
      <c r="G681" s="42">
        <f t="shared" si="214"/>
        <v>0</v>
      </c>
      <c r="H681" s="43">
        <f>IF(AND($E$4=G681,$H$4=F681,$P$57&lt;=SUM(C681:E681),SUM(C681:E681)&lt;=$P$58),1+MAX(H$84:H680),0)</f>
        <v>0</v>
      </c>
      <c r="I681" s="43">
        <f t="shared" si="215"/>
        <v>0</v>
      </c>
      <c r="J681" s="219" t="str">
        <f t="shared" si="224"/>
        <v>-</v>
      </c>
      <c r="K681" s="218" t="str">
        <f>N$71</f>
        <v>-</v>
      </c>
      <c r="L681" s="46" t="str">
        <f t="shared" si="221"/>
        <v>-</v>
      </c>
      <c r="M681" s="10" t="str">
        <f t="shared" si="217"/>
        <v>ooo</v>
      </c>
      <c r="N681" s="42">
        <f t="shared" si="218"/>
        <v>0</v>
      </c>
      <c r="O681" s="43">
        <f>IF(AND($E$4=N681,$H$4=M681,$P$57&lt;=SUM(J681:L681),SUM(J681:L681)&lt;=$P$58),1+MAX(O$84:O680),0)</f>
        <v>0</v>
      </c>
      <c r="P681" s="43">
        <f t="shared" si="219"/>
        <v>0</v>
      </c>
      <c r="R681" s="10">
        <v>591</v>
      </c>
      <c r="S681" s="178" t="s">
        <v>677</v>
      </c>
      <c r="T681" s="8">
        <v>228</v>
      </c>
      <c r="U681" s="8">
        <v>155</v>
      </c>
      <c r="V681" s="8">
        <v>144</v>
      </c>
      <c r="W681" s="172">
        <f t="shared" si="222"/>
        <v>2057</v>
      </c>
      <c r="X681" s="10">
        <v>591</v>
      </c>
      <c r="AH681" s="178" t="s">
        <v>632</v>
      </c>
      <c r="AI681" s="172">
        <v>547</v>
      </c>
    </row>
    <row r="682" spans="3:35" x14ac:dyDescent="0.15">
      <c r="C682" s="217" t="str">
        <f t="shared" si="223"/>
        <v>-</v>
      </c>
      <c r="D682" s="218" t="str">
        <f>G$72</f>
        <v>-</v>
      </c>
      <c r="E682" s="46" t="str">
        <f t="shared" si="220"/>
        <v>-</v>
      </c>
      <c r="F682" s="10" t="str">
        <f t="shared" si="213"/>
        <v>ooo</v>
      </c>
      <c r="G682" s="42">
        <f t="shared" si="214"/>
        <v>0</v>
      </c>
      <c r="H682" s="43">
        <f>IF(AND($E$4=G682,$H$4=F682,$P$57&lt;=SUM(C682:E682),SUM(C682:E682)&lt;=$P$58),1+MAX(H$84:H681),0)</f>
        <v>0</v>
      </c>
      <c r="I682" s="43">
        <f t="shared" si="215"/>
        <v>0</v>
      </c>
      <c r="J682" s="219" t="str">
        <f t="shared" si="224"/>
        <v>-</v>
      </c>
      <c r="K682" s="218" t="str">
        <f>N$72</f>
        <v>-</v>
      </c>
      <c r="L682" s="46" t="str">
        <f t="shared" si="221"/>
        <v>-</v>
      </c>
      <c r="M682" s="10" t="str">
        <f t="shared" si="217"/>
        <v>ooo</v>
      </c>
      <c r="N682" s="42">
        <f t="shared" si="218"/>
        <v>0</v>
      </c>
      <c r="O682" s="43">
        <f>IF(AND($E$4=N682,$H$4=M682,$P$57&lt;=SUM(J682:L682),SUM(J682:L682)&lt;=$P$58),1+MAX(O$84:O681),0)</f>
        <v>0</v>
      </c>
      <c r="P682" s="43">
        <f t="shared" si="219"/>
        <v>0</v>
      </c>
      <c r="R682" s="10">
        <v>592</v>
      </c>
      <c r="S682" s="178" t="s">
        <v>678</v>
      </c>
      <c r="T682" s="8">
        <v>110</v>
      </c>
      <c r="U682" s="8">
        <v>115</v>
      </c>
      <c r="V682" s="8">
        <v>150</v>
      </c>
      <c r="W682" s="172">
        <f t="shared" si="222"/>
        <v>1149</v>
      </c>
      <c r="X682" s="10">
        <v>592</v>
      </c>
      <c r="AH682" s="178" t="s">
        <v>633</v>
      </c>
      <c r="AI682" s="172">
        <v>548</v>
      </c>
    </row>
    <row r="683" spans="3:35" x14ac:dyDescent="0.15">
      <c r="C683" s="217" t="str">
        <f t="shared" si="223"/>
        <v>-</v>
      </c>
      <c r="D683" s="218" t="str">
        <f>G$73</f>
        <v>-</v>
      </c>
      <c r="E683" s="46" t="str">
        <f t="shared" si="220"/>
        <v>-</v>
      </c>
      <c r="F683" s="10" t="str">
        <f t="shared" si="213"/>
        <v>ooo</v>
      </c>
      <c r="G683" s="42">
        <f t="shared" si="214"/>
        <v>0</v>
      </c>
      <c r="H683" s="43">
        <f>IF(AND($E$4=G683,$H$4=F683,$P$57&lt;=SUM(C683:E683),SUM(C683:E683)&lt;=$P$58),1+MAX(H$84:H682),0)</f>
        <v>0</v>
      </c>
      <c r="I683" s="43">
        <f t="shared" si="215"/>
        <v>0</v>
      </c>
      <c r="J683" s="219" t="str">
        <f t="shared" si="224"/>
        <v>-</v>
      </c>
      <c r="K683" s="218" t="str">
        <f>N$73</f>
        <v>-</v>
      </c>
      <c r="L683" s="46" t="str">
        <f t="shared" si="221"/>
        <v>-</v>
      </c>
      <c r="M683" s="10" t="str">
        <f t="shared" si="217"/>
        <v>ooo</v>
      </c>
      <c r="N683" s="42">
        <f t="shared" si="218"/>
        <v>0</v>
      </c>
      <c r="O683" s="43">
        <f>IF(AND($E$4=N683,$H$4=M683,$P$57&lt;=SUM(J683:L683),SUM(J683:L683)&lt;=$P$58),1+MAX(O$84:O682),0)</f>
        <v>0</v>
      </c>
      <c r="P683" s="43">
        <f t="shared" si="219"/>
        <v>0</v>
      </c>
      <c r="R683" s="10">
        <v>593</v>
      </c>
      <c r="S683" s="178" t="s">
        <v>679</v>
      </c>
      <c r="T683" s="8">
        <v>200</v>
      </c>
      <c r="U683" s="8">
        <v>159</v>
      </c>
      <c r="V683" s="8">
        <v>195</v>
      </c>
      <c r="W683" s="172">
        <f t="shared" si="222"/>
        <v>2276</v>
      </c>
      <c r="X683" s="10">
        <v>593</v>
      </c>
      <c r="AH683" s="178" t="s">
        <v>634</v>
      </c>
      <c r="AI683" s="172">
        <v>549</v>
      </c>
    </row>
    <row r="684" spans="3:35" x14ac:dyDescent="0.15">
      <c r="C684" s="217" t="str">
        <f t="shared" si="223"/>
        <v>-</v>
      </c>
      <c r="D684" s="218" t="str">
        <f>G$74</f>
        <v>-</v>
      </c>
      <c r="E684" s="46" t="str">
        <f t="shared" si="220"/>
        <v>-</v>
      </c>
      <c r="F684" s="10" t="str">
        <f t="shared" si="213"/>
        <v>ooo</v>
      </c>
      <c r="G684" s="42">
        <f t="shared" si="214"/>
        <v>0</v>
      </c>
      <c r="H684" s="43">
        <f>IF(AND($E$4=G684,$H$4=F684,$P$57&lt;=SUM(C684:E684),SUM(C684:E684)&lt;=$P$58),1+MAX(H$84:H683),0)</f>
        <v>0</v>
      </c>
      <c r="I684" s="43">
        <f t="shared" si="215"/>
        <v>0</v>
      </c>
      <c r="J684" s="219" t="str">
        <f t="shared" si="224"/>
        <v>-</v>
      </c>
      <c r="K684" s="218" t="str">
        <f>N$74</f>
        <v>-</v>
      </c>
      <c r="L684" s="46" t="str">
        <f t="shared" si="221"/>
        <v>-</v>
      </c>
      <c r="M684" s="10" t="str">
        <f t="shared" si="217"/>
        <v>ooo</v>
      </c>
      <c r="N684" s="42">
        <f t="shared" si="218"/>
        <v>0</v>
      </c>
      <c r="O684" s="43">
        <f>IF(AND($E$4=N684,$H$4=M684,$P$57&lt;=SUM(J684:L684),SUM(J684:L684)&lt;=$P$58),1+MAX(O$84:O683),0)</f>
        <v>0</v>
      </c>
      <c r="P684" s="43">
        <f t="shared" si="219"/>
        <v>0</v>
      </c>
      <c r="R684" s="10">
        <v>594</v>
      </c>
      <c r="S684" s="178" t="s">
        <v>680</v>
      </c>
      <c r="T684" s="8">
        <v>330</v>
      </c>
      <c r="U684" s="8">
        <v>138</v>
      </c>
      <c r="V684" s="8">
        <v>148</v>
      </c>
      <c r="W684" s="172">
        <f t="shared" si="222"/>
        <v>2233</v>
      </c>
      <c r="X684" s="10">
        <v>594</v>
      </c>
      <c r="AH684" s="178" t="s">
        <v>635</v>
      </c>
      <c r="AI684" s="172">
        <v>550</v>
      </c>
    </row>
    <row r="685" spans="3:35" x14ac:dyDescent="0.15">
      <c r="C685" s="217" t="str">
        <f t="shared" si="223"/>
        <v>-</v>
      </c>
      <c r="D685" s="218" t="str">
        <f>G$75</f>
        <v>-</v>
      </c>
      <c r="E685" s="46" t="str">
        <f t="shared" si="220"/>
        <v>-</v>
      </c>
      <c r="F685" s="10" t="str">
        <f t="shared" si="213"/>
        <v>ooo</v>
      </c>
      <c r="G685" s="42">
        <f t="shared" si="214"/>
        <v>0</v>
      </c>
      <c r="H685" s="43">
        <f>IF(AND($E$4=G685,$H$4=F685,$P$57&lt;=SUM(C685:E685),SUM(C685:E685)&lt;=$P$58),1+MAX(H$84:H684),0)</f>
        <v>0</v>
      </c>
      <c r="I685" s="43">
        <f t="shared" si="215"/>
        <v>0</v>
      </c>
      <c r="J685" s="219" t="str">
        <f t="shared" si="224"/>
        <v>-</v>
      </c>
      <c r="K685" s="218" t="str">
        <f>N$75</f>
        <v>-</v>
      </c>
      <c r="L685" s="46" t="str">
        <f t="shared" si="221"/>
        <v>-</v>
      </c>
      <c r="M685" s="10" t="str">
        <f t="shared" si="217"/>
        <v>ooo</v>
      </c>
      <c r="N685" s="42">
        <f t="shared" si="218"/>
        <v>0</v>
      </c>
      <c r="O685" s="43">
        <f>IF(AND($E$4=N685,$H$4=M685,$P$57&lt;=SUM(J685:L685),SUM(J685:L685)&lt;=$P$58),1+MAX(O$84:O684),0)</f>
        <v>0</v>
      </c>
      <c r="P685" s="43">
        <f t="shared" si="219"/>
        <v>0</v>
      </c>
      <c r="R685" s="10">
        <v>595</v>
      </c>
      <c r="S685" s="178" t="s">
        <v>681</v>
      </c>
      <c r="T685" s="8">
        <v>100</v>
      </c>
      <c r="U685" s="8">
        <v>110</v>
      </c>
      <c r="V685" s="8">
        <v>98</v>
      </c>
      <c r="W685" s="172">
        <f t="shared" si="222"/>
        <v>877</v>
      </c>
      <c r="X685" s="10">
        <v>595</v>
      </c>
      <c r="AH685" s="178" t="s">
        <v>636</v>
      </c>
      <c r="AI685" s="172">
        <v>551</v>
      </c>
    </row>
    <row r="686" spans="3:35" x14ac:dyDescent="0.15">
      <c r="C686" s="217" t="str">
        <f t="shared" si="223"/>
        <v>-</v>
      </c>
      <c r="D686" s="218" t="str">
        <f>G$76</f>
        <v>-</v>
      </c>
      <c r="E686" s="46" t="str">
        <f t="shared" si="220"/>
        <v>-</v>
      </c>
      <c r="F686" s="10" t="str">
        <f t="shared" si="213"/>
        <v>ooo</v>
      </c>
      <c r="G686" s="42">
        <f t="shared" si="214"/>
        <v>0</v>
      </c>
      <c r="H686" s="43">
        <f>IF(AND($E$4=G686,$H$4=F686,$P$57&lt;=SUM(C686:E686),SUM(C686:E686)&lt;=$P$58),1+MAX(H$84:H685),0)</f>
        <v>0</v>
      </c>
      <c r="I686" s="43">
        <f t="shared" si="215"/>
        <v>0</v>
      </c>
      <c r="J686" s="219" t="str">
        <f t="shared" si="224"/>
        <v>-</v>
      </c>
      <c r="K686" s="218" t="str">
        <f>N$76</f>
        <v>-</v>
      </c>
      <c r="L686" s="46" t="str">
        <f t="shared" si="221"/>
        <v>-</v>
      </c>
      <c r="M686" s="10" t="str">
        <f t="shared" si="217"/>
        <v>ooo</v>
      </c>
      <c r="N686" s="42">
        <f t="shared" si="218"/>
        <v>0</v>
      </c>
      <c r="O686" s="43">
        <f>IF(AND($E$4=N686,$H$4=M686,$P$57&lt;=SUM(J686:L686),SUM(J686:L686)&lt;=$P$58),1+MAX(O$84:O685),0)</f>
        <v>0</v>
      </c>
      <c r="P686" s="43">
        <f t="shared" si="219"/>
        <v>0</v>
      </c>
      <c r="R686" s="10">
        <v>596</v>
      </c>
      <c r="S686" s="178" t="s">
        <v>683</v>
      </c>
      <c r="T686" s="8">
        <v>140</v>
      </c>
      <c r="U686" s="8">
        <v>201</v>
      </c>
      <c r="V686" s="8">
        <v>128</v>
      </c>
      <c r="W686" s="172">
        <f t="shared" si="222"/>
        <v>1979</v>
      </c>
      <c r="X686" s="10">
        <v>596</v>
      </c>
      <c r="AH686" s="178" t="s">
        <v>637</v>
      </c>
      <c r="AI686" s="172">
        <v>552</v>
      </c>
    </row>
    <row r="687" spans="3:35" x14ac:dyDescent="0.15">
      <c r="C687" s="217" t="str">
        <f t="shared" si="223"/>
        <v>-</v>
      </c>
      <c r="D687" s="218" t="str">
        <f>G$77</f>
        <v>-</v>
      </c>
      <c r="E687" s="46" t="str">
        <f t="shared" si="220"/>
        <v>-</v>
      </c>
      <c r="F687" s="10" t="str">
        <f t="shared" si="213"/>
        <v>ooo</v>
      </c>
      <c r="G687" s="42">
        <f t="shared" si="214"/>
        <v>0</v>
      </c>
      <c r="H687" s="43">
        <f>IF(AND($E$4=G687,$H$4=F687,$P$57&lt;=SUM(C687:E687),SUM(C687:E687)&lt;=$P$58),1+MAX(H$84:H686),0)</f>
        <v>0</v>
      </c>
      <c r="I687" s="43">
        <f t="shared" si="215"/>
        <v>0</v>
      </c>
      <c r="J687" s="219" t="str">
        <f t="shared" si="224"/>
        <v>-</v>
      </c>
      <c r="K687" s="218" t="str">
        <f>N$77</f>
        <v>-</v>
      </c>
      <c r="L687" s="46" t="str">
        <f t="shared" si="221"/>
        <v>-</v>
      </c>
      <c r="M687" s="10" t="str">
        <f t="shared" si="217"/>
        <v>ooo</v>
      </c>
      <c r="N687" s="42">
        <f t="shared" si="218"/>
        <v>0</v>
      </c>
      <c r="O687" s="43">
        <f>IF(AND($E$4=N687,$H$4=M687,$P$57&lt;=SUM(J687:L687),SUM(J687:L687)&lt;=$P$58),1+MAX(O$84:O686),0)</f>
        <v>0</v>
      </c>
      <c r="P687" s="43">
        <f t="shared" si="219"/>
        <v>0</v>
      </c>
      <c r="R687" s="10">
        <v>597</v>
      </c>
      <c r="S687" s="178" t="s">
        <v>684</v>
      </c>
      <c r="T687" s="8">
        <v>88</v>
      </c>
      <c r="U687" s="8">
        <v>82</v>
      </c>
      <c r="V687" s="8">
        <v>157</v>
      </c>
      <c r="W687" s="172">
        <f t="shared" si="222"/>
        <v>794</v>
      </c>
      <c r="X687" s="10">
        <v>597</v>
      </c>
      <c r="AH687" s="178" t="s">
        <v>638</v>
      </c>
      <c r="AI687" s="172">
        <v>553</v>
      </c>
    </row>
    <row r="688" spans="3:35" x14ac:dyDescent="0.15">
      <c r="C688" s="217" t="str">
        <f t="shared" si="223"/>
        <v>-</v>
      </c>
      <c r="D688" s="218" t="str">
        <f>G$78</f>
        <v>-</v>
      </c>
      <c r="E688" s="46" t="str">
        <f t="shared" si="220"/>
        <v>-</v>
      </c>
      <c r="F688" s="10" t="str">
        <f t="shared" si="213"/>
        <v>ooo</v>
      </c>
      <c r="G688" s="42">
        <f t="shared" si="214"/>
        <v>0</v>
      </c>
      <c r="H688" s="43">
        <f>IF(AND($E$4=G688,$H$4=F688,$P$57&lt;=SUM(C688:E688),SUM(C688:E688)&lt;=$P$58),1+MAX(H$84:H687),0)</f>
        <v>0</v>
      </c>
      <c r="I688" s="43">
        <f t="shared" si="215"/>
        <v>0</v>
      </c>
      <c r="J688" s="219" t="str">
        <f t="shared" si="224"/>
        <v>-</v>
      </c>
      <c r="K688" s="218" t="str">
        <f>N$78</f>
        <v>-</v>
      </c>
      <c r="L688" s="46" t="str">
        <f t="shared" si="221"/>
        <v>-</v>
      </c>
      <c r="M688" s="10" t="str">
        <f t="shared" si="217"/>
        <v>ooo</v>
      </c>
      <c r="N688" s="42">
        <f t="shared" si="218"/>
        <v>0</v>
      </c>
      <c r="O688" s="43">
        <f>IF(AND($E$4=N688,$H$4=M688,$P$57&lt;=SUM(J688:L688),SUM(J688:L688)&lt;=$P$58),1+MAX(O$84:O687),0)</f>
        <v>0</v>
      </c>
      <c r="P688" s="43">
        <f t="shared" si="219"/>
        <v>0</v>
      </c>
      <c r="R688" s="10">
        <v>598</v>
      </c>
      <c r="S688" s="178" t="s">
        <v>685</v>
      </c>
      <c r="T688" s="8">
        <v>148</v>
      </c>
      <c r="U688" s="8">
        <v>158</v>
      </c>
      <c r="V688" s="8">
        <v>230</v>
      </c>
      <c r="W688" s="172">
        <f t="shared" si="222"/>
        <v>2128</v>
      </c>
      <c r="X688" s="10">
        <v>598</v>
      </c>
      <c r="AH688" s="178" t="s">
        <v>639</v>
      </c>
      <c r="AI688" s="172">
        <v>554</v>
      </c>
    </row>
    <row r="689" spans="3:35" x14ac:dyDescent="0.15">
      <c r="C689" s="217" t="str">
        <f t="shared" si="223"/>
        <v>-</v>
      </c>
      <c r="D689" s="218" t="str">
        <f>G$79</f>
        <v>-</v>
      </c>
      <c r="E689" s="46" t="str">
        <f t="shared" si="220"/>
        <v>-</v>
      </c>
      <c r="F689" s="10" t="str">
        <f t="shared" si="213"/>
        <v>ooo</v>
      </c>
      <c r="G689" s="42">
        <f t="shared" si="214"/>
        <v>0</v>
      </c>
      <c r="H689" s="43">
        <f>IF(AND($E$4=G689,$H$4=F689,$P$57&lt;=SUM(C689:E689),SUM(C689:E689)&lt;=$P$58),1+MAX(H$84:H688),0)</f>
        <v>0</v>
      </c>
      <c r="I689" s="43">
        <f t="shared" si="215"/>
        <v>0</v>
      </c>
      <c r="J689" s="219" t="str">
        <f t="shared" si="224"/>
        <v>-</v>
      </c>
      <c r="K689" s="218" t="str">
        <f>N$79</f>
        <v>-</v>
      </c>
      <c r="L689" s="46" t="str">
        <f t="shared" si="221"/>
        <v>-</v>
      </c>
      <c r="M689" s="10" t="str">
        <f t="shared" si="217"/>
        <v>ooo</v>
      </c>
      <c r="N689" s="42">
        <f t="shared" si="218"/>
        <v>0</v>
      </c>
      <c r="O689" s="43">
        <f>IF(AND($E$4=N689,$H$4=M689,$P$57&lt;=SUM(J689:L689),SUM(J689:L689)&lt;=$P$58),1+MAX(O$84:O688),0)</f>
        <v>0</v>
      </c>
      <c r="P689" s="43">
        <f t="shared" si="219"/>
        <v>0</v>
      </c>
      <c r="R689" s="10">
        <v>599</v>
      </c>
      <c r="S689" s="178" t="s">
        <v>686</v>
      </c>
      <c r="T689" s="8">
        <v>80</v>
      </c>
      <c r="U689" s="8">
        <v>98</v>
      </c>
      <c r="V689" s="8">
        <v>126</v>
      </c>
      <c r="W689" s="172">
        <f t="shared" si="222"/>
        <v>805</v>
      </c>
      <c r="X689" s="10">
        <v>599</v>
      </c>
      <c r="AH689" s="178" t="s">
        <v>640</v>
      </c>
      <c r="AI689" s="172">
        <v>555</v>
      </c>
    </row>
    <row r="690" spans="3:35" x14ac:dyDescent="0.15">
      <c r="C690" s="217" t="str">
        <f t="shared" si="223"/>
        <v>-</v>
      </c>
      <c r="D690" s="218" t="str">
        <f>G$80</f>
        <v>-</v>
      </c>
      <c r="E690" s="46" t="str">
        <f t="shared" si="220"/>
        <v>-</v>
      </c>
      <c r="F690" s="10" t="str">
        <f t="shared" si="213"/>
        <v>ooo</v>
      </c>
      <c r="G690" s="42">
        <f t="shared" si="214"/>
        <v>0</v>
      </c>
      <c r="H690" s="43">
        <f>IF(AND($E$4=G690,$H$4=F690,$P$57&lt;=SUM(C690:E690),SUM(C690:E690)&lt;=$P$58),1+MAX(H$84:H689),0)</f>
        <v>0</v>
      </c>
      <c r="I690" s="43">
        <f t="shared" si="215"/>
        <v>0</v>
      </c>
      <c r="J690" s="219" t="str">
        <f t="shared" si="224"/>
        <v>-</v>
      </c>
      <c r="K690" s="218" t="str">
        <f>N$80</f>
        <v>-</v>
      </c>
      <c r="L690" s="46" t="str">
        <f t="shared" si="221"/>
        <v>-</v>
      </c>
      <c r="M690" s="10" t="str">
        <f t="shared" si="217"/>
        <v>ooo</v>
      </c>
      <c r="N690" s="42">
        <f t="shared" si="218"/>
        <v>0</v>
      </c>
      <c r="O690" s="43">
        <f>IF(AND($E$4=N690,$H$4=M690,$P$57&lt;=SUM(J690:L690),SUM(J690:L690)&lt;=$P$58),1+MAX(O$84:O689),0)</f>
        <v>0</v>
      </c>
      <c r="P690" s="43">
        <f t="shared" si="219"/>
        <v>0</v>
      </c>
      <c r="R690" s="10">
        <v>600</v>
      </c>
      <c r="S690" s="178" t="s">
        <v>687</v>
      </c>
      <c r="T690" s="8">
        <v>120</v>
      </c>
      <c r="U690" s="8">
        <v>150</v>
      </c>
      <c r="V690" s="8">
        <v>179</v>
      </c>
      <c r="W690" s="172">
        <f t="shared" si="222"/>
        <v>1643</v>
      </c>
      <c r="X690" s="10">
        <v>600</v>
      </c>
      <c r="AH690" s="178" t="s">
        <v>641</v>
      </c>
      <c r="AI690" s="172">
        <v>556</v>
      </c>
    </row>
    <row r="691" spans="3:35" x14ac:dyDescent="0.15">
      <c r="C691" s="217" t="str">
        <f t="shared" si="223"/>
        <v>-</v>
      </c>
      <c r="D691" s="218" t="str">
        <f>G$81</f>
        <v>-</v>
      </c>
      <c r="E691" s="46" t="str">
        <f t="shared" si="220"/>
        <v>-</v>
      </c>
      <c r="F691" s="10" t="str">
        <f t="shared" si="213"/>
        <v>ooo</v>
      </c>
      <c r="G691" s="42">
        <f t="shared" si="214"/>
        <v>0</v>
      </c>
      <c r="H691" s="43">
        <f>IF(AND($E$4=G691,$H$4=F691,$P$57&lt;=SUM(C691:E691),SUM(C691:E691)&lt;=$P$58),1+MAX(H$84:H690),0)</f>
        <v>0</v>
      </c>
      <c r="I691" s="43">
        <f t="shared" si="215"/>
        <v>0</v>
      </c>
      <c r="J691" s="219" t="str">
        <f t="shared" si="224"/>
        <v>-</v>
      </c>
      <c r="K691" s="218" t="str">
        <f>N$81</f>
        <v>-</v>
      </c>
      <c r="L691" s="46" t="str">
        <f t="shared" si="221"/>
        <v>-</v>
      </c>
      <c r="M691" s="10" t="str">
        <f t="shared" si="217"/>
        <v>ooo</v>
      </c>
      <c r="N691" s="42">
        <f t="shared" si="218"/>
        <v>0</v>
      </c>
      <c r="O691" s="43">
        <f>IF(AND($E$4=N691,$H$4=M691,$P$57&lt;=SUM(J691:L691),SUM(J691:L691)&lt;=$P$58),1+MAX(O$84:O690),0)</f>
        <v>0</v>
      </c>
      <c r="P691" s="43">
        <f t="shared" si="219"/>
        <v>0</v>
      </c>
      <c r="R691" s="10">
        <v>601</v>
      </c>
      <c r="S691" s="178" t="s">
        <v>688</v>
      </c>
      <c r="T691" s="8">
        <v>120</v>
      </c>
      <c r="U691" s="8">
        <v>199</v>
      </c>
      <c r="V691" s="8">
        <v>230</v>
      </c>
      <c r="W691" s="172">
        <f t="shared" si="222"/>
        <v>2396</v>
      </c>
      <c r="X691" s="10">
        <v>601</v>
      </c>
      <c r="AH691" s="178" t="s">
        <v>642</v>
      </c>
      <c r="AI691" s="172">
        <v>557</v>
      </c>
    </row>
    <row r="692" spans="3:35" x14ac:dyDescent="0.15">
      <c r="C692" s="217" t="str">
        <f t="shared" ref="C692:C707" si="225">F$72</f>
        <v>-</v>
      </c>
      <c r="D692" s="218">
        <f>G$66</f>
        <v>13</v>
      </c>
      <c r="E692" s="46" t="str">
        <f t="shared" si="220"/>
        <v>-</v>
      </c>
      <c r="F692" s="10" t="str">
        <f t="shared" si="213"/>
        <v>oio</v>
      </c>
      <c r="G692" s="42">
        <f t="shared" si="214"/>
        <v>0</v>
      </c>
      <c r="H692" s="43">
        <f>IF(AND($E$4=G692,$H$4=F692,$P$57&lt;=SUM(C692:E692),SUM(C692:E692)&lt;=$P$58),1+MAX(H$84:H691),0)</f>
        <v>0</v>
      </c>
      <c r="I692" s="43">
        <f t="shared" si="215"/>
        <v>0</v>
      </c>
      <c r="J692" s="219" t="str">
        <f t="shared" ref="J692:J707" si="226">M$72</f>
        <v>-</v>
      </c>
      <c r="K692" s="218">
        <f>N$66</f>
        <v>13</v>
      </c>
      <c r="L692" s="46" t="str">
        <f t="shared" si="221"/>
        <v>-</v>
      </c>
      <c r="M692" s="10" t="str">
        <f t="shared" si="217"/>
        <v>oio</v>
      </c>
      <c r="N692" s="42">
        <f t="shared" si="218"/>
        <v>0</v>
      </c>
      <c r="O692" s="43">
        <f>IF(AND($E$4=N692,$H$4=M692,$P$57&lt;=SUM(J692:L692),SUM(J692:L692)&lt;=$P$58),1+MAX(O$84:O691),0)</f>
        <v>0</v>
      </c>
      <c r="P692" s="43">
        <f t="shared" si="219"/>
        <v>0</v>
      </c>
      <c r="R692" s="10">
        <v>602</v>
      </c>
      <c r="S692" s="178" t="s">
        <v>689</v>
      </c>
      <c r="T692" s="8">
        <v>70</v>
      </c>
      <c r="U692" s="8">
        <v>105</v>
      </c>
      <c r="V692" s="8">
        <v>78</v>
      </c>
      <c r="W692" s="172">
        <f t="shared" si="222"/>
        <v>656</v>
      </c>
      <c r="X692" s="10">
        <v>602</v>
      </c>
      <c r="AH692" s="178" t="s">
        <v>643</v>
      </c>
      <c r="AI692" s="172">
        <v>558</v>
      </c>
    </row>
    <row r="693" spans="3:35" x14ac:dyDescent="0.15">
      <c r="C693" s="217" t="str">
        <f t="shared" si="225"/>
        <v>-</v>
      </c>
      <c r="D693" s="218">
        <f>G$67</f>
        <v>14</v>
      </c>
      <c r="E693" s="46" t="str">
        <f t="shared" si="220"/>
        <v>-</v>
      </c>
      <c r="F693" s="10" t="str">
        <f t="shared" si="213"/>
        <v>oio</v>
      </c>
      <c r="G693" s="42">
        <f t="shared" si="214"/>
        <v>0</v>
      </c>
      <c r="H693" s="43">
        <f>IF(AND($E$4=G693,$H$4=F693,$P$57&lt;=SUM(C693:E693),SUM(C693:E693)&lt;=$P$58),1+MAX(H$84:H692),0)</f>
        <v>0</v>
      </c>
      <c r="I693" s="43">
        <f t="shared" si="215"/>
        <v>0</v>
      </c>
      <c r="J693" s="219" t="str">
        <f t="shared" si="226"/>
        <v>-</v>
      </c>
      <c r="K693" s="218" t="str">
        <f>N$67</f>
        <v>-</v>
      </c>
      <c r="L693" s="46" t="str">
        <f t="shared" si="221"/>
        <v>-</v>
      </c>
      <c r="M693" s="10" t="str">
        <f t="shared" si="217"/>
        <v>ooo</v>
      </c>
      <c r="N693" s="42">
        <f t="shared" si="218"/>
        <v>0</v>
      </c>
      <c r="O693" s="43">
        <f>IF(AND($E$4=N693,$H$4=M693,$P$57&lt;=SUM(J693:L693),SUM(J693:L693)&lt;=$P$58),1+MAX(O$84:O692),0)</f>
        <v>0</v>
      </c>
      <c r="P693" s="43">
        <f t="shared" si="219"/>
        <v>0</v>
      </c>
      <c r="R693" s="10">
        <v>603</v>
      </c>
      <c r="S693" s="178" t="s">
        <v>690</v>
      </c>
      <c r="T693" s="8">
        <v>130</v>
      </c>
      <c r="U693" s="8">
        <v>156</v>
      </c>
      <c r="V693" s="8">
        <v>130</v>
      </c>
      <c r="W693" s="172">
        <f t="shared" si="222"/>
        <v>1526</v>
      </c>
      <c r="X693" s="10">
        <v>603</v>
      </c>
      <c r="AH693" s="178" t="s">
        <v>644</v>
      </c>
      <c r="AI693" s="172">
        <v>559</v>
      </c>
    </row>
    <row r="694" spans="3:35" x14ac:dyDescent="0.15">
      <c r="C694" s="217" t="str">
        <f t="shared" si="225"/>
        <v>-</v>
      </c>
      <c r="D694" s="218" t="str">
        <f>G$68</f>
        <v>-</v>
      </c>
      <c r="E694" s="46" t="str">
        <f t="shared" si="220"/>
        <v>-</v>
      </c>
      <c r="F694" s="10" t="str">
        <f t="shared" si="213"/>
        <v>ooo</v>
      </c>
      <c r="G694" s="42">
        <f t="shared" si="214"/>
        <v>0</v>
      </c>
      <c r="H694" s="43">
        <f>IF(AND($E$4=G694,$H$4=F694,$P$57&lt;=SUM(C694:E694),SUM(C694:E694)&lt;=$P$58),1+MAX(H$84:H693),0)</f>
        <v>0</v>
      </c>
      <c r="I694" s="43">
        <f t="shared" si="215"/>
        <v>0</v>
      </c>
      <c r="J694" s="219" t="str">
        <f t="shared" si="226"/>
        <v>-</v>
      </c>
      <c r="K694" s="218" t="str">
        <f>N$68</f>
        <v>-</v>
      </c>
      <c r="L694" s="46" t="str">
        <f t="shared" si="221"/>
        <v>-</v>
      </c>
      <c r="M694" s="10" t="str">
        <f t="shared" si="217"/>
        <v>ooo</v>
      </c>
      <c r="N694" s="42">
        <f t="shared" si="218"/>
        <v>0</v>
      </c>
      <c r="O694" s="43">
        <f>IF(AND($E$4=N694,$H$4=M694,$P$57&lt;=SUM(J694:L694),SUM(J694:L694)&lt;=$P$58),1+MAX(O$84:O693),0)</f>
        <v>0</v>
      </c>
      <c r="P694" s="43">
        <f t="shared" si="219"/>
        <v>0</v>
      </c>
      <c r="R694" s="10">
        <v>604</v>
      </c>
      <c r="S694" s="178" t="s">
        <v>691</v>
      </c>
      <c r="T694" s="8">
        <v>170</v>
      </c>
      <c r="U694" s="8">
        <v>217</v>
      </c>
      <c r="V694" s="8">
        <v>152</v>
      </c>
      <c r="W694" s="172">
        <f t="shared" si="222"/>
        <v>2510</v>
      </c>
      <c r="X694" s="10">
        <v>604</v>
      </c>
      <c r="AH694" s="178" t="s">
        <v>645</v>
      </c>
      <c r="AI694" s="172">
        <v>560</v>
      </c>
    </row>
    <row r="695" spans="3:35" x14ac:dyDescent="0.15">
      <c r="C695" s="217" t="str">
        <f t="shared" si="225"/>
        <v>-</v>
      </c>
      <c r="D695" s="218" t="str">
        <f>G$69</f>
        <v>-</v>
      </c>
      <c r="E695" s="46" t="str">
        <f t="shared" si="220"/>
        <v>-</v>
      </c>
      <c r="F695" s="10" t="str">
        <f t="shared" si="213"/>
        <v>ooo</v>
      </c>
      <c r="G695" s="42">
        <f t="shared" si="214"/>
        <v>0</v>
      </c>
      <c r="H695" s="43">
        <f>IF(AND($E$4=G695,$H$4=F695,$P$57&lt;=SUM(C695:E695),SUM(C695:E695)&lt;=$P$58),1+MAX(H$84:H694),0)</f>
        <v>0</v>
      </c>
      <c r="I695" s="43">
        <f t="shared" si="215"/>
        <v>0</v>
      </c>
      <c r="J695" s="219" t="str">
        <f t="shared" si="226"/>
        <v>-</v>
      </c>
      <c r="K695" s="218" t="str">
        <f>N$69</f>
        <v>-</v>
      </c>
      <c r="L695" s="46" t="str">
        <f t="shared" si="221"/>
        <v>-</v>
      </c>
      <c r="M695" s="10" t="str">
        <f t="shared" si="217"/>
        <v>ooo</v>
      </c>
      <c r="N695" s="42">
        <f t="shared" si="218"/>
        <v>0</v>
      </c>
      <c r="O695" s="43">
        <f>IF(AND($E$4=N695,$H$4=M695,$P$57&lt;=SUM(J695:L695),SUM(J695:L695)&lt;=$P$58),1+MAX(O$84:O694),0)</f>
        <v>0</v>
      </c>
      <c r="P695" s="43">
        <f t="shared" si="219"/>
        <v>0</v>
      </c>
      <c r="R695" s="10">
        <v>605</v>
      </c>
      <c r="S695" s="178" t="s">
        <v>692</v>
      </c>
      <c r="T695" s="8">
        <v>110</v>
      </c>
      <c r="U695" s="8">
        <v>148</v>
      </c>
      <c r="V695" s="8">
        <v>100</v>
      </c>
      <c r="W695" s="172">
        <f t="shared" si="222"/>
        <v>1203</v>
      </c>
      <c r="X695" s="10">
        <v>605</v>
      </c>
      <c r="AH695" s="178" t="s">
        <v>646</v>
      </c>
      <c r="AI695" s="172">
        <v>561</v>
      </c>
    </row>
    <row r="696" spans="3:35" x14ac:dyDescent="0.15">
      <c r="C696" s="217" t="str">
        <f t="shared" si="225"/>
        <v>-</v>
      </c>
      <c r="D696" s="218" t="str">
        <f>G$70</f>
        <v>-</v>
      </c>
      <c r="E696" s="46" t="str">
        <f t="shared" si="220"/>
        <v>-</v>
      </c>
      <c r="F696" s="10" t="str">
        <f t="shared" si="213"/>
        <v>ooo</v>
      </c>
      <c r="G696" s="42">
        <f t="shared" si="214"/>
        <v>0</v>
      </c>
      <c r="H696" s="43">
        <f>IF(AND($E$4=G696,$H$4=F696,$P$57&lt;=SUM(C696:E696),SUM(C696:E696)&lt;=$P$58),1+MAX(H$84:H695),0)</f>
        <v>0</v>
      </c>
      <c r="I696" s="43">
        <f t="shared" si="215"/>
        <v>0</v>
      </c>
      <c r="J696" s="219" t="str">
        <f t="shared" si="226"/>
        <v>-</v>
      </c>
      <c r="K696" s="218" t="str">
        <f>N$70</f>
        <v>-</v>
      </c>
      <c r="L696" s="46" t="str">
        <f t="shared" si="221"/>
        <v>-</v>
      </c>
      <c r="M696" s="10" t="str">
        <f t="shared" si="217"/>
        <v>ooo</v>
      </c>
      <c r="N696" s="42">
        <f t="shared" si="218"/>
        <v>0</v>
      </c>
      <c r="O696" s="43">
        <f>IF(AND($E$4=N696,$H$4=M696,$P$57&lt;=SUM(J696:L696),SUM(J696:L696)&lt;=$P$58),1+MAX(O$84:O695),0)</f>
        <v>0</v>
      </c>
      <c r="P696" s="43">
        <f t="shared" si="219"/>
        <v>0</v>
      </c>
      <c r="R696" s="10">
        <v>606</v>
      </c>
      <c r="S696" s="178" t="s">
        <v>693</v>
      </c>
      <c r="T696" s="8">
        <v>150</v>
      </c>
      <c r="U696" s="8">
        <v>221</v>
      </c>
      <c r="V696" s="8">
        <v>172</v>
      </c>
      <c r="W696" s="172">
        <f t="shared" si="222"/>
        <v>2552</v>
      </c>
      <c r="X696" s="10">
        <v>606</v>
      </c>
      <c r="AH696" s="178" t="s">
        <v>647</v>
      </c>
      <c r="AI696" s="172">
        <v>562</v>
      </c>
    </row>
    <row r="697" spans="3:35" x14ac:dyDescent="0.15">
      <c r="C697" s="217" t="str">
        <f t="shared" si="225"/>
        <v>-</v>
      </c>
      <c r="D697" s="218" t="str">
        <f>G$71</f>
        <v>-</v>
      </c>
      <c r="E697" s="46" t="str">
        <f t="shared" si="220"/>
        <v>-</v>
      </c>
      <c r="F697" s="10" t="str">
        <f t="shared" si="213"/>
        <v>ooo</v>
      </c>
      <c r="G697" s="42">
        <f t="shared" si="214"/>
        <v>0</v>
      </c>
      <c r="H697" s="43">
        <f>IF(AND($E$4=G697,$H$4=F697,$P$57&lt;=SUM(C697:E697),SUM(C697:E697)&lt;=$P$58),1+MAX(H$84:H696),0)</f>
        <v>0</v>
      </c>
      <c r="I697" s="43">
        <f t="shared" si="215"/>
        <v>0</v>
      </c>
      <c r="J697" s="219" t="str">
        <f t="shared" si="226"/>
        <v>-</v>
      </c>
      <c r="K697" s="218" t="str">
        <f>N$71</f>
        <v>-</v>
      </c>
      <c r="L697" s="46" t="str">
        <f t="shared" si="221"/>
        <v>-</v>
      </c>
      <c r="M697" s="10" t="str">
        <f t="shared" si="217"/>
        <v>ooo</v>
      </c>
      <c r="N697" s="42">
        <f t="shared" si="218"/>
        <v>0</v>
      </c>
      <c r="O697" s="43">
        <f>IF(AND($E$4=N697,$H$4=M697,$P$57&lt;=SUM(J697:L697),SUM(J697:L697)&lt;=$P$58),1+MAX(O$84:O696),0)</f>
        <v>0</v>
      </c>
      <c r="P697" s="43">
        <f t="shared" si="219"/>
        <v>0</v>
      </c>
      <c r="R697" s="10">
        <v>607</v>
      </c>
      <c r="S697" s="178" t="s">
        <v>694</v>
      </c>
      <c r="T697" s="8">
        <v>100</v>
      </c>
      <c r="U697" s="8">
        <v>108</v>
      </c>
      <c r="V697" s="8">
        <v>98</v>
      </c>
      <c r="W697" s="172">
        <f t="shared" si="222"/>
        <v>863</v>
      </c>
      <c r="X697" s="10">
        <v>607</v>
      </c>
      <c r="AH697" s="178" t="s">
        <v>648</v>
      </c>
      <c r="AI697" s="172">
        <v>563</v>
      </c>
    </row>
    <row r="698" spans="3:35" x14ac:dyDescent="0.15">
      <c r="C698" s="217" t="str">
        <f t="shared" si="225"/>
        <v>-</v>
      </c>
      <c r="D698" s="218" t="str">
        <f>G$72</f>
        <v>-</v>
      </c>
      <c r="E698" s="46" t="str">
        <f t="shared" si="220"/>
        <v>-</v>
      </c>
      <c r="F698" s="10" t="str">
        <f t="shared" si="213"/>
        <v>ooo</v>
      </c>
      <c r="G698" s="42">
        <f t="shared" si="214"/>
        <v>0</v>
      </c>
      <c r="H698" s="43">
        <f>IF(AND($E$4=G698,$H$4=F698,$P$57&lt;=SUM(C698:E698),SUM(C698:E698)&lt;=$P$58),1+MAX(H$84:H697),0)</f>
        <v>0</v>
      </c>
      <c r="I698" s="43">
        <f t="shared" si="215"/>
        <v>0</v>
      </c>
      <c r="J698" s="219" t="str">
        <f t="shared" si="226"/>
        <v>-</v>
      </c>
      <c r="K698" s="218" t="str">
        <f>N$72</f>
        <v>-</v>
      </c>
      <c r="L698" s="46" t="str">
        <f t="shared" si="221"/>
        <v>-</v>
      </c>
      <c r="M698" s="10" t="str">
        <f t="shared" si="217"/>
        <v>ooo</v>
      </c>
      <c r="N698" s="42">
        <f t="shared" si="218"/>
        <v>0</v>
      </c>
      <c r="O698" s="43">
        <f>IF(AND($E$4=N698,$H$4=M698,$P$57&lt;=SUM(J698:L698),SUM(J698:L698)&lt;=$P$58),1+MAX(O$84:O697),0)</f>
        <v>0</v>
      </c>
      <c r="P698" s="43">
        <f t="shared" si="219"/>
        <v>0</v>
      </c>
      <c r="R698" s="10">
        <v>608</v>
      </c>
      <c r="S698" s="178" t="s">
        <v>695</v>
      </c>
      <c r="T698" s="8">
        <v>120</v>
      </c>
      <c r="U698" s="8">
        <v>169</v>
      </c>
      <c r="V698" s="8">
        <v>115</v>
      </c>
      <c r="W698" s="172">
        <f t="shared" si="222"/>
        <v>1500</v>
      </c>
      <c r="X698" s="10">
        <v>608</v>
      </c>
      <c r="AH698" s="178" t="s">
        <v>649</v>
      </c>
      <c r="AI698" s="172">
        <v>564</v>
      </c>
    </row>
    <row r="699" spans="3:35" x14ac:dyDescent="0.15">
      <c r="C699" s="217" t="str">
        <f t="shared" si="225"/>
        <v>-</v>
      </c>
      <c r="D699" s="218" t="str">
        <f>G$73</f>
        <v>-</v>
      </c>
      <c r="E699" s="46" t="str">
        <f t="shared" si="220"/>
        <v>-</v>
      </c>
      <c r="F699" s="10" t="str">
        <f t="shared" si="213"/>
        <v>ooo</v>
      </c>
      <c r="G699" s="42">
        <f t="shared" si="214"/>
        <v>0</v>
      </c>
      <c r="H699" s="43">
        <f>IF(AND($E$4=G699,$H$4=F699,$P$57&lt;=SUM(C699:E699),SUM(C699:E699)&lt;=$P$58),1+MAX(H$84:H698),0)</f>
        <v>0</v>
      </c>
      <c r="I699" s="43">
        <f t="shared" si="215"/>
        <v>0</v>
      </c>
      <c r="J699" s="219" t="str">
        <f t="shared" si="226"/>
        <v>-</v>
      </c>
      <c r="K699" s="218" t="str">
        <f>N$73</f>
        <v>-</v>
      </c>
      <c r="L699" s="46" t="str">
        <f t="shared" si="221"/>
        <v>-</v>
      </c>
      <c r="M699" s="10" t="str">
        <f t="shared" si="217"/>
        <v>ooo</v>
      </c>
      <c r="N699" s="42">
        <f t="shared" si="218"/>
        <v>0</v>
      </c>
      <c r="O699" s="43">
        <f>IF(AND($E$4=N699,$H$4=M699,$P$57&lt;=SUM(J699:L699),SUM(J699:L699)&lt;=$P$58),1+MAX(O$84:O698),0)</f>
        <v>0</v>
      </c>
      <c r="P699" s="43">
        <f t="shared" si="219"/>
        <v>0</v>
      </c>
      <c r="R699" s="10">
        <v>609</v>
      </c>
      <c r="S699" s="178" t="s">
        <v>696</v>
      </c>
      <c r="T699" s="8">
        <v>120</v>
      </c>
      <c r="U699" s="8">
        <v>271</v>
      </c>
      <c r="V699" s="8">
        <v>182</v>
      </c>
      <c r="W699" s="172">
        <f t="shared" si="222"/>
        <v>2871</v>
      </c>
      <c r="X699" s="10">
        <v>609</v>
      </c>
      <c r="AH699" s="178" t="s">
        <v>650</v>
      </c>
      <c r="AI699" s="172">
        <v>565</v>
      </c>
    </row>
    <row r="700" spans="3:35" x14ac:dyDescent="0.15">
      <c r="C700" s="217" t="str">
        <f t="shared" si="225"/>
        <v>-</v>
      </c>
      <c r="D700" s="218" t="str">
        <f>G$74</f>
        <v>-</v>
      </c>
      <c r="E700" s="46" t="str">
        <f t="shared" si="220"/>
        <v>-</v>
      </c>
      <c r="F700" s="10" t="str">
        <f t="shared" si="213"/>
        <v>ooo</v>
      </c>
      <c r="G700" s="42">
        <f t="shared" si="214"/>
        <v>0</v>
      </c>
      <c r="H700" s="43">
        <f>IF(AND($E$4=G700,$H$4=F700,$P$57&lt;=SUM(C700:E700),SUM(C700:E700)&lt;=$P$58),1+MAX(H$84:H699),0)</f>
        <v>0</v>
      </c>
      <c r="I700" s="43">
        <f t="shared" si="215"/>
        <v>0</v>
      </c>
      <c r="J700" s="219" t="str">
        <f t="shared" si="226"/>
        <v>-</v>
      </c>
      <c r="K700" s="218" t="str">
        <f>N$74</f>
        <v>-</v>
      </c>
      <c r="L700" s="46" t="str">
        <f t="shared" si="221"/>
        <v>-</v>
      </c>
      <c r="M700" s="10" t="str">
        <f t="shared" si="217"/>
        <v>ooo</v>
      </c>
      <c r="N700" s="42">
        <f t="shared" si="218"/>
        <v>0</v>
      </c>
      <c r="O700" s="43">
        <f>IF(AND($E$4=N700,$H$4=M700,$P$57&lt;=SUM(J700:L700),SUM(J700:L700)&lt;=$P$58),1+MAX(O$84:O699),0)</f>
        <v>0</v>
      </c>
      <c r="P700" s="43">
        <f t="shared" si="219"/>
        <v>0</v>
      </c>
      <c r="R700" s="10">
        <v>610</v>
      </c>
      <c r="S700" s="178" t="s">
        <v>697</v>
      </c>
      <c r="T700" s="8">
        <v>92</v>
      </c>
      <c r="U700" s="8">
        <v>154</v>
      </c>
      <c r="V700" s="8">
        <v>111</v>
      </c>
      <c r="W700" s="172">
        <f t="shared" si="222"/>
        <v>1208</v>
      </c>
      <c r="X700" s="10">
        <v>610</v>
      </c>
      <c r="AH700" s="178" t="s">
        <v>651</v>
      </c>
      <c r="AI700" s="172">
        <v>566</v>
      </c>
    </row>
    <row r="701" spans="3:35" x14ac:dyDescent="0.15">
      <c r="C701" s="217" t="str">
        <f t="shared" si="225"/>
        <v>-</v>
      </c>
      <c r="D701" s="218" t="str">
        <f>G$75</f>
        <v>-</v>
      </c>
      <c r="E701" s="46" t="str">
        <f t="shared" si="220"/>
        <v>-</v>
      </c>
      <c r="F701" s="10" t="str">
        <f t="shared" si="213"/>
        <v>ooo</v>
      </c>
      <c r="G701" s="42">
        <f t="shared" si="214"/>
        <v>0</v>
      </c>
      <c r="H701" s="43">
        <f>IF(AND($E$4=G701,$H$4=F701,$P$57&lt;=SUM(C701:E701),SUM(C701:E701)&lt;=$P$58),1+MAX(H$84:H700),0)</f>
        <v>0</v>
      </c>
      <c r="I701" s="43">
        <f t="shared" si="215"/>
        <v>0</v>
      </c>
      <c r="J701" s="219" t="str">
        <f t="shared" si="226"/>
        <v>-</v>
      </c>
      <c r="K701" s="218" t="str">
        <f>N$75</f>
        <v>-</v>
      </c>
      <c r="L701" s="46" t="str">
        <f t="shared" si="221"/>
        <v>-</v>
      </c>
      <c r="M701" s="10" t="str">
        <f t="shared" si="217"/>
        <v>ooo</v>
      </c>
      <c r="N701" s="42">
        <f t="shared" si="218"/>
        <v>0</v>
      </c>
      <c r="O701" s="43">
        <f>IF(AND($E$4=N701,$H$4=M701,$P$57&lt;=SUM(J701:L701),SUM(J701:L701)&lt;=$P$58),1+MAX(O$84:O700),0)</f>
        <v>0</v>
      </c>
      <c r="P701" s="43">
        <f t="shared" si="219"/>
        <v>0</v>
      </c>
      <c r="R701" s="10">
        <v>611</v>
      </c>
      <c r="S701" s="178" t="s">
        <v>698</v>
      </c>
      <c r="T701" s="8">
        <v>132</v>
      </c>
      <c r="U701" s="8">
        <v>212</v>
      </c>
      <c r="V701" s="8">
        <v>133</v>
      </c>
      <c r="W701" s="172">
        <f t="shared" si="222"/>
        <v>2061</v>
      </c>
      <c r="X701" s="10">
        <v>611</v>
      </c>
      <c r="AH701" s="178" t="s">
        <v>652</v>
      </c>
      <c r="AI701" s="172">
        <v>567</v>
      </c>
    </row>
    <row r="702" spans="3:35" x14ac:dyDescent="0.15">
      <c r="C702" s="217" t="str">
        <f t="shared" si="225"/>
        <v>-</v>
      </c>
      <c r="D702" s="218" t="str">
        <f>G$76</f>
        <v>-</v>
      </c>
      <c r="E702" s="46" t="str">
        <f t="shared" si="220"/>
        <v>-</v>
      </c>
      <c r="F702" s="10" t="str">
        <f t="shared" si="213"/>
        <v>ooo</v>
      </c>
      <c r="G702" s="42">
        <f t="shared" si="214"/>
        <v>0</v>
      </c>
      <c r="H702" s="43">
        <f>IF(AND($E$4=G702,$H$4=F702,$P$57&lt;=SUM(C702:E702),SUM(C702:E702)&lt;=$P$58),1+MAX(H$84:H701),0)</f>
        <v>0</v>
      </c>
      <c r="I702" s="43">
        <f t="shared" si="215"/>
        <v>0</v>
      </c>
      <c r="J702" s="219" t="str">
        <f t="shared" si="226"/>
        <v>-</v>
      </c>
      <c r="K702" s="218" t="str">
        <f>N$76</f>
        <v>-</v>
      </c>
      <c r="L702" s="46" t="str">
        <f t="shared" si="221"/>
        <v>-</v>
      </c>
      <c r="M702" s="10" t="str">
        <f t="shared" si="217"/>
        <v>ooo</v>
      </c>
      <c r="N702" s="42">
        <f t="shared" si="218"/>
        <v>0</v>
      </c>
      <c r="O702" s="43">
        <f>IF(AND($E$4=N702,$H$4=M702,$P$57&lt;=SUM(J702:L702),SUM(J702:L702)&lt;=$P$58),1+MAX(O$84:O701),0)</f>
        <v>0</v>
      </c>
      <c r="P702" s="43">
        <f t="shared" si="219"/>
        <v>0</v>
      </c>
      <c r="R702" s="10">
        <v>612</v>
      </c>
      <c r="S702" s="178" t="s">
        <v>699</v>
      </c>
      <c r="T702" s="8">
        <v>152</v>
      </c>
      <c r="U702" s="8">
        <v>284</v>
      </c>
      <c r="V702" s="8">
        <v>183</v>
      </c>
      <c r="W702" s="172">
        <f t="shared" si="222"/>
        <v>3347</v>
      </c>
      <c r="X702" s="10">
        <v>612</v>
      </c>
      <c r="AH702" s="178" t="s">
        <v>653</v>
      </c>
      <c r="AI702" s="172">
        <v>568</v>
      </c>
    </row>
    <row r="703" spans="3:35" x14ac:dyDescent="0.15">
      <c r="C703" s="217" t="str">
        <f t="shared" si="225"/>
        <v>-</v>
      </c>
      <c r="D703" s="218" t="str">
        <f>G$77</f>
        <v>-</v>
      </c>
      <c r="E703" s="46" t="str">
        <f t="shared" si="220"/>
        <v>-</v>
      </c>
      <c r="F703" s="10" t="str">
        <f t="shared" si="213"/>
        <v>ooo</v>
      </c>
      <c r="G703" s="42">
        <f t="shared" si="214"/>
        <v>0</v>
      </c>
      <c r="H703" s="43">
        <f>IF(AND($E$4=G703,$H$4=F703,$P$57&lt;=SUM(C703:E703),SUM(C703:E703)&lt;=$P$58),1+MAX(H$84:H702),0)</f>
        <v>0</v>
      </c>
      <c r="I703" s="43">
        <f t="shared" si="215"/>
        <v>0</v>
      </c>
      <c r="J703" s="219" t="str">
        <f t="shared" si="226"/>
        <v>-</v>
      </c>
      <c r="K703" s="218" t="str">
        <f>N$77</f>
        <v>-</v>
      </c>
      <c r="L703" s="46" t="str">
        <f t="shared" si="221"/>
        <v>-</v>
      </c>
      <c r="M703" s="10" t="str">
        <f t="shared" si="217"/>
        <v>ooo</v>
      </c>
      <c r="N703" s="42">
        <f t="shared" si="218"/>
        <v>0</v>
      </c>
      <c r="O703" s="43">
        <f>IF(AND($E$4=N703,$H$4=M703,$P$57&lt;=SUM(J703:L703),SUM(J703:L703)&lt;=$P$58),1+MAX(O$84:O702),0)</f>
        <v>0</v>
      </c>
      <c r="P703" s="43">
        <f t="shared" si="219"/>
        <v>0</v>
      </c>
      <c r="R703" s="10">
        <v>613</v>
      </c>
      <c r="S703" s="178" t="s">
        <v>700</v>
      </c>
      <c r="T703" s="8">
        <v>110</v>
      </c>
      <c r="U703" s="8">
        <v>128</v>
      </c>
      <c r="V703" s="8">
        <v>74</v>
      </c>
      <c r="W703" s="172">
        <f t="shared" si="222"/>
        <v>928</v>
      </c>
      <c r="X703" s="10">
        <v>613</v>
      </c>
      <c r="AH703" s="178" t="s">
        <v>654</v>
      </c>
      <c r="AI703" s="172">
        <v>569</v>
      </c>
    </row>
    <row r="704" spans="3:35" x14ac:dyDescent="0.15">
      <c r="C704" s="217" t="str">
        <f t="shared" si="225"/>
        <v>-</v>
      </c>
      <c r="D704" s="218" t="str">
        <f>G$78</f>
        <v>-</v>
      </c>
      <c r="E704" s="46" t="str">
        <f t="shared" si="220"/>
        <v>-</v>
      </c>
      <c r="F704" s="10" t="str">
        <f t="shared" si="213"/>
        <v>ooo</v>
      </c>
      <c r="G704" s="42">
        <f t="shared" si="214"/>
        <v>0</v>
      </c>
      <c r="H704" s="43">
        <f>IF(AND($E$4=G704,$H$4=F704,$P$57&lt;=SUM(C704:E704),SUM(C704:E704)&lt;=$P$58),1+MAX(H$84:H703),0)</f>
        <v>0</v>
      </c>
      <c r="I704" s="43">
        <f t="shared" si="215"/>
        <v>0</v>
      </c>
      <c r="J704" s="219" t="str">
        <f t="shared" si="226"/>
        <v>-</v>
      </c>
      <c r="K704" s="218" t="str">
        <f>N$78</f>
        <v>-</v>
      </c>
      <c r="L704" s="46" t="str">
        <f t="shared" si="221"/>
        <v>-</v>
      </c>
      <c r="M704" s="10" t="str">
        <f t="shared" si="217"/>
        <v>ooo</v>
      </c>
      <c r="N704" s="42">
        <f t="shared" si="218"/>
        <v>0</v>
      </c>
      <c r="O704" s="43">
        <f>IF(AND($E$4=N704,$H$4=M704,$P$57&lt;=SUM(J704:L704),SUM(J704:L704)&lt;=$P$58),1+MAX(O$84:O703),0)</f>
        <v>0</v>
      </c>
      <c r="P704" s="43">
        <f t="shared" si="219"/>
        <v>0</v>
      </c>
      <c r="R704" s="10">
        <v>614</v>
      </c>
      <c r="S704" s="178" t="s">
        <v>701</v>
      </c>
      <c r="T704" s="8">
        <v>190</v>
      </c>
      <c r="U704" s="8">
        <v>233</v>
      </c>
      <c r="V704" s="8">
        <v>152</v>
      </c>
      <c r="W704" s="172">
        <f t="shared" si="222"/>
        <v>2825</v>
      </c>
      <c r="X704" s="10">
        <v>614</v>
      </c>
      <c r="AH704" s="178" t="s">
        <v>655</v>
      </c>
      <c r="AI704" s="172">
        <v>570</v>
      </c>
    </row>
    <row r="705" spans="3:35" x14ac:dyDescent="0.15">
      <c r="C705" s="217" t="str">
        <f t="shared" si="225"/>
        <v>-</v>
      </c>
      <c r="D705" s="218" t="str">
        <f>G$79</f>
        <v>-</v>
      </c>
      <c r="E705" s="46" t="str">
        <f t="shared" si="220"/>
        <v>-</v>
      </c>
      <c r="F705" s="10" t="str">
        <f t="shared" si="213"/>
        <v>ooo</v>
      </c>
      <c r="G705" s="42">
        <f t="shared" si="214"/>
        <v>0</v>
      </c>
      <c r="H705" s="43">
        <f>IF(AND($E$4=G705,$H$4=F705,$P$57&lt;=SUM(C705:E705),SUM(C705:E705)&lt;=$P$58),1+MAX(H$84:H704),0)</f>
        <v>0</v>
      </c>
      <c r="I705" s="43">
        <f t="shared" si="215"/>
        <v>0</v>
      </c>
      <c r="J705" s="219" t="str">
        <f t="shared" si="226"/>
        <v>-</v>
      </c>
      <c r="K705" s="218" t="str">
        <f>N$79</f>
        <v>-</v>
      </c>
      <c r="L705" s="46" t="str">
        <f t="shared" si="221"/>
        <v>-</v>
      </c>
      <c r="M705" s="10" t="str">
        <f t="shared" si="217"/>
        <v>ooo</v>
      </c>
      <c r="N705" s="42">
        <f t="shared" si="218"/>
        <v>0</v>
      </c>
      <c r="O705" s="43">
        <f>IF(AND($E$4=N705,$H$4=M705,$P$57&lt;=SUM(J705:L705),SUM(J705:L705)&lt;=$P$58),1+MAX(O$84:O704),0)</f>
        <v>0</v>
      </c>
      <c r="P705" s="43">
        <f t="shared" si="219"/>
        <v>0</v>
      </c>
      <c r="R705" s="10">
        <v>615</v>
      </c>
      <c r="S705" s="178" t="s">
        <v>702</v>
      </c>
      <c r="T705" s="8">
        <v>160</v>
      </c>
      <c r="U705" s="8">
        <v>190</v>
      </c>
      <c r="V705" s="8">
        <v>264</v>
      </c>
      <c r="W705" s="172">
        <f t="shared" si="222"/>
        <v>2788</v>
      </c>
      <c r="X705" s="10">
        <v>615</v>
      </c>
      <c r="AH705" s="178" t="s">
        <v>656</v>
      </c>
      <c r="AI705" s="172">
        <v>571</v>
      </c>
    </row>
    <row r="706" spans="3:35" x14ac:dyDescent="0.15">
      <c r="C706" s="217" t="str">
        <f t="shared" si="225"/>
        <v>-</v>
      </c>
      <c r="D706" s="218" t="str">
        <f>G$80</f>
        <v>-</v>
      </c>
      <c r="E706" s="46" t="str">
        <f t="shared" si="220"/>
        <v>-</v>
      </c>
      <c r="F706" s="10" t="str">
        <f t="shared" si="213"/>
        <v>ooo</v>
      </c>
      <c r="G706" s="42">
        <f t="shared" si="214"/>
        <v>0</v>
      </c>
      <c r="H706" s="43">
        <f>IF(AND($E$4=G706,$H$4=F706,$P$57&lt;=SUM(C706:E706),SUM(C706:E706)&lt;=$P$58),1+MAX(H$84:H705),0)</f>
        <v>0</v>
      </c>
      <c r="I706" s="43">
        <f t="shared" si="215"/>
        <v>0</v>
      </c>
      <c r="J706" s="219" t="str">
        <f t="shared" si="226"/>
        <v>-</v>
      </c>
      <c r="K706" s="218" t="str">
        <f>N$80</f>
        <v>-</v>
      </c>
      <c r="L706" s="46" t="str">
        <f t="shared" si="221"/>
        <v>-</v>
      </c>
      <c r="M706" s="10" t="str">
        <f t="shared" si="217"/>
        <v>ooo</v>
      </c>
      <c r="N706" s="42">
        <f t="shared" si="218"/>
        <v>0</v>
      </c>
      <c r="O706" s="43">
        <f>IF(AND($E$4=N706,$H$4=M706,$P$57&lt;=SUM(J706:L706),SUM(J706:L706)&lt;=$P$58),1+MAX(O$84:O705),0)</f>
        <v>0</v>
      </c>
      <c r="P706" s="43">
        <f t="shared" si="219"/>
        <v>0</v>
      </c>
      <c r="R706" s="10">
        <v>616</v>
      </c>
      <c r="S706" s="178" t="s">
        <v>703</v>
      </c>
      <c r="T706" s="8">
        <v>100</v>
      </c>
      <c r="U706" s="8">
        <v>72</v>
      </c>
      <c r="V706" s="8">
        <v>149</v>
      </c>
      <c r="W706" s="172">
        <f t="shared" si="222"/>
        <v>735</v>
      </c>
      <c r="X706" s="10">
        <v>616</v>
      </c>
      <c r="AH706" s="178" t="s">
        <v>657</v>
      </c>
      <c r="AI706" s="172">
        <v>572</v>
      </c>
    </row>
    <row r="707" spans="3:35" x14ac:dyDescent="0.15">
      <c r="C707" s="217" t="str">
        <f t="shared" si="225"/>
        <v>-</v>
      </c>
      <c r="D707" s="218" t="str">
        <f>G$81</f>
        <v>-</v>
      </c>
      <c r="E707" s="46" t="str">
        <f t="shared" si="220"/>
        <v>-</v>
      </c>
      <c r="F707" s="10" t="str">
        <f t="shared" si="213"/>
        <v>ooo</v>
      </c>
      <c r="G707" s="42">
        <f t="shared" si="214"/>
        <v>0</v>
      </c>
      <c r="H707" s="43">
        <f>IF(AND($E$4=G707,$H$4=F707,$P$57&lt;=SUM(C707:E707),SUM(C707:E707)&lt;=$P$58),1+MAX(H$84:H706),0)</f>
        <v>0</v>
      </c>
      <c r="I707" s="43">
        <f t="shared" si="215"/>
        <v>0</v>
      </c>
      <c r="J707" s="219" t="str">
        <f t="shared" si="226"/>
        <v>-</v>
      </c>
      <c r="K707" s="218" t="str">
        <f>N$81</f>
        <v>-</v>
      </c>
      <c r="L707" s="46" t="str">
        <f t="shared" si="221"/>
        <v>-</v>
      </c>
      <c r="M707" s="10" t="str">
        <f t="shared" si="217"/>
        <v>ooo</v>
      </c>
      <c r="N707" s="42">
        <f t="shared" si="218"/>
        <v>0</v>
      </c>
      <c r="O707" s="43">
        <f>IF(AND($E$4=N707,$H$4=M707,$P$57&lt;=SUM(J707:L707),SUM(J707:L707)&lt;=$P$58),1+MAX(O$84:O706),0)</f>
        <v>0</v>
      </c>
      <c r="P707" s="43">
        <f t="shared" si="219"/>
        <v>0</v>
      </c>
      <c r="R707" s="10">
        <v>617</v>
      </c>
      <c r="S707" s="178" t="s">
        <v>704</v>
      </c>
      <c r="T707" s="8">
        <v>160</v>
      </c>
      <c r="U707" s="8">
        <v>220</v>
      </c>
      <c r="V707" s="8">
        <v>131</v>
      </c>
      <c r="W707" s="172">
        <f t="shared" si="222"/>
        <v>2312</v>
      </c>
      <c r="X707" s="10">
        <v>617</v>
      </c>
      <c r="AH707" s="178" t="s">
        <v>658</v>
      </c>
      <c r="AI707" s="172">
        <v>573</v>
      </c>
    </row>
    <row r="708" spans="3:35" x14ac:dyDescent="0.15">
      <c r="C708" s="217" t="str">
        <f t="shared" ref="C708:C723" si="227">F$73</f>
        <v>-</v>
      </c>
      <c r="D708" s="218">
        <f>G$66</f>
        <v>13</v>
      </c>
      <c r="E708" s="46" t="str">
        <f t="shared" si="220"/>
        <v>-</v>
      </c>
      <c r="F708" s="10" t="str">
        <f t="shared" si="213"/>
        <v>oio</v>
      </c>
      <c r="G708" s="42">
        <f t="shared" si="214"/>
        <v>0</v>
      </c>
      <c r="H708" s="43">
        <f>IF(AND($E$4=G708,$H$4=F708,$P$57&lt;=SUM(C708:E708),SUM(C708:E708)&lt;=$P$58),1+MAX(H$84:H707),0)</f>
        <v>0</v>
      </c>
      <c r="I708" s="43">
        <f t="shared" si="215"/>
        <v>0</v>
      </c>
      <c r="J708" s="219" t="str">
        <f t="shared" ref="J708:J723" si="228">M$73</f>
        <v>-</v>
      </c>
      <c r="K708" s="218">
        <f>N$66</f>
        <v>13</v>
      </c>
      <c r="L708" s="46" t="str">
        <f t="shared" si="221"/>
        <v>-</v>
      </c>
      <c r="M708" s="10" t="str">
        <f t="shared" si="217"/>
        <v>oio</v>
      </c>
      <c r="N708" s="42">
        <f t="shared" si="218"/>
        <v>0</v>
      </c>
      <c r="O708" s="43">
        <f>IF(AND($E$4=N708,$H$4=M708,$P$57&lt;=SUM(J708:L708),SUM(J708:L708)&lt;=$P$58),1+MAX(O$84:O707),0)</f>
        <v>0</v>
      </c>
      <c r="P708" s="43">
        <f t="shared" si="219"/>
        <v>0</v>
      </c>
      <c r="R708" s="10">
        <v>618</v>
      </c>
      <c r="S708" s="178" t="s">
        <v>705</v>
      </c>
      <c r="T708" s="8">
        <v>218</v>
      </c>
      <c r="U708" s="8">
        <v>144</v>
      </c>
      <c r="V708" s="8">
        <v>177</v>
      </c>
      <c r="W708" s="172">
        <f t="shared" si="222"/>
        <v>2070</v>
      </c>
      <c r="X708" s="10">
        <v>618</v>
      </c>
      <c r="AH708" s="178" t="s">
        <v>659</v>
      </c>
      <c r="AI708" s="172">
        <v>574</v>
      </c>
    </row>
    <row r="709" spans="3:35" x14ac:dyDescent="0.15">
      <c r="C709" s="217" t="str">
        <f t="shared" si="227"/>
        <v>-</v>
      </c>
      <c r="D709" s="218">
        <f>G$67</f>
        <v>14</v>
      </c>
      <c r="E709" s="46" t="str">
        <f t="shared" si="220"/>
        <v>-</v>
      </c>
      <c r="F709" s="10" t="str">
        <f t="shared" si="213"/>
        <v>oio</v>
      </c>
      <c r="G709" s="42">
        <f t="shared" si="214"/>
        <v>0</v>
      </c>
      <c r="H709" s="43">
        <f>IF(AND($E$4=G709,$H$4=F709,$P$57&lt;=SUM(C709:E709),SUM(C709:E709)&lt;=$P$58),1+MAX(H$84:H708),0)</f>
        <v>0</v>
      </c>
      <c r="I709" s="43">
        <f t="shared" si="215"/>
        <v>0</v>
      </c>
      <c r="J709" s="219" t="str">
        <f t="shared" si="228"/>
        <v>-</v>
      </c>
      <c r="K709" s="218" t="str">
        <f>N$67</f>
        <v>-</v>
      </c>
      <c r="L709" s="46" t="str">
        <f t="shared" si="221"/>
        <v>-</v>
      </c>
      <c r="M709" s="10" t="str">
        <f t="shared" si="217"/>
        <v>ooo</v>
      </c>
      <c r="N709" s="42">
        <f t="shared" si="218"/>
        <v>0</v>
      </c>
      <c r="O709" s="43">
        <f>IF(AND($E$4=N709,$H$4=M709,$P$57&lt;=SUM(J709:L709),SUM(J709:L709)&lt;=$P$58),1+MAX(O$84:O708),0)</f>
        <v>0</v>
      </c>
      <c r="P709" s="43">
        <f t="shared" si="219"/>
        <v>0</v>
      </c>
      <c r="R709" s="10">
        <v>619</v>
      </c>
      <c r="S709" s="178" t="s">
        <v>706</v>
      </c>
      <c r="T709" s="8">
        <v>90</v>
      </c>
      <c r="U709" s="8">
        <v>160</v>
      </c>
      <c r="V709" s="8">
        <v>98</v>
      </c>
      <c r="W709" s="172">
        <f t="shared" si="222"/>
        <v>1173</v>
      </c>
      <c r="X709" s="10">
        <v>619</v>
      </c>
      <c r="AH709" s="178" t="s">
        <v>660</v>
      </c>
      <c r="AI709" s="172">
        <v>575</v>
      </c>
    </row>
    <row r="710" spans="3:35" x14ac:dyDescent="0.15">
      <c r="C710" s="217" t="str">
        <f t="shared" si="227"/>
        <v>-</v>
      </c>
      <c r="D710" s="218" t="str">
        <f>G$68</f>
        <v>-</v>
      </c>
      <c r="E710" s="46" t="str">
        <f t="shared" si="220"/>
        <v>-</v>
      </c>
      <c r="F710" s="10" t="str">
        <f t="shared" si="213"/>
        <v>ooo</v>
      </c>
      <c r="G710" s="42">
        <f t="shared" si="214"/>
        <v>0</v>
      </c>
      <c r="H710" s="43">
        <f>IF(AND($E$4=G710,$H$4=F710,$P$57&lt;=SUM(C710:E710),SUM(C710:E710)&lt;=$P$58),1+MAX(H$84:H709),0)</f>
        <v>0</v>
      </c>
      <c r="I710" s="43">
        <f t="shared" si="215"/>
        <v>0</v>
      </c>
      <c r="J710" s="219" t="str">
        <f t="shared" si="228"/>
        <v>-</v>
      </c>
      <c r="K710" s="218" t="str">
        <f>N$68</f>
        <v>-</v>
      </c>
      <c r="L710" s="46" t="str">
        <f t="shared" si="221"/>
        <v>-</v>
      </c>
      <c r="M710" s="10" t="str">
        <f t="shared" si="217"/>
        <v>ooo</v>
      </c>
      <c r="N710" s="42">
        <f t="shared" si="218"/>
        <v>0</v>
      </c>
      <c r="O710" s="43">
        <f>IF(AND($E$4=N710,$H$4=M710,$P$57&lt;=SUM(J710:L710),SUM(J710:L710)&lt;=$P$58),1+MAX(O$84:O709),0)</f>
        <v>0</v>
      </c>
      <c r="P710" s="43">
        <f t="shared" si="219"/>
        <v>0</v>
      </c>
      <c r="R710" s="10">
        <v>620</v>
      </c>
      <c r="S710" s="178" t="s">
        <v>707</v>
      </c>
      <c r="T710" s="8">
        <v>130</v>
      </c>
      <c r="U710" s="8">
        <v>258</v>
      </c>
      <c r="V710" s="8">
        <v>127</v>
      </c>
      <c r="W710" s="172">
        <f t="shared" si="222"/>
        <v>2411</v>
      </c>
      <c r="X710" s="10">
        <v>620</v>
      </c>
      <c r="AH710" s="178" t="s">
        <v>661</v>
      </c>
      <c r="AI710" s="172">
        <v>576</v>
      </c>
    </row>
    <row r="711" spans="3:35" x14ac:dyDescent="0.15">
      <c r="C711" s="217" t="str">
        <f t="shared" si="227"/>
        <v>-</v>
      </c>
      <c r="D711" s="218" t="str">
        <f>G$69</f>
        <v>-</v>
      </c>
      <c r="E711" s="46" t="str">
        <f t="shared" si="220"/>
        <v>-</v>
      </c>
      <c r="F711" s="10" t="str">
        <f t="shared" si="213"/>
        <v>ooo</v>
      </c>
      <c r="G711" s="42">
        <f t="shared" si="214"/>
        <v>0</v>
      </c>
      <c r="H711" s="43">
        <f>IF(AND($E$4=G711,$H$4=F711,$P$57&lt;=SUM(C711:E711),SUM(C711:E711)&lt;=$P$58),1+MAX(H$84:H710),0)</f>
        <v>0</v>
      </c>
      <c r="I711" s="43">
        <f t="shared" si="215"/>
        <v>0</v>
      </c>
      <c r="J711" s="219" t="str">
        <f t="shared" si="228"/>
        <v>-</v>
      </c>
      <c r="K711" s="218" t="str">
        <f>N$69</f>
        <v>-</v>
      </c>
      <c r="L711" s="46" t="str">
        <f t="shared" si="221"/>
        <v>-</v>
      </c>
      <c r="M711" s="10" t="str">
        <f t="shared" si="217"/>
        <v>ooo</v>
      </c>
      <c r="N711" s="42">
        <f t="shared" si="218"/>
        <v>0</v>
      </c>
      <c r="O711" s="43">
        <f>IF(AND($E$4=N711,$H$4=M711,$P$57&lt;=SUM(J711:L711),SUM(J711:L711)&lt;=$P$58),1+MAX(O$84:O710),0)</f>
        <v>0</v>
      </c>
      <c r="P711" s="43">
        <f t="shared" si="219"/>
        <v>0</v>
      </c>
      <c r="R711" s="10">
        <v>621</v>
      </c>
      <c r="S711" s="178" t="s">
        <v>708</v>
      </c>
      <c r="T711" s="8">
        <v>154</v>
      </c>
      <c r="U711" s="8">
        <v>213</v>
      </c>
      <c r="V711" s="8">
        <v>170</v>
      </c>
      <c r="W711" s="172">
        <f t="shared" si="222"/>
        <v>2481</v>
      </c>
      <c r="X711" s="10">
        <v>621</v>
      </c>
      <c r="AH711" s="178" t="s">
        <v>662</v>
      </c>
      <c r="AI711" s="172">
        <v>577</v>
      </c>
    </row>
    <row r="712" spans="3:35" x14ac:dyDescent="0.15">
      <c r="C712" s="217" t="str">
        <f t="shared" si="227"/>
        <v>-</v>
      </c>
      <c r="D712" s="218" t="str">
        <f>G$70</f>
        <v>-</v>
      </c>
      <c r="E712" s="46" t="str">
        <f t="shared" si="220"/>
        <v>-</v>
      </c>
      <c r="F712" s="10" t="str">
        <f t="shared" si="213"/>
        <v>ooo</v>
      </c>
      <c r="G712" s="42">
        <f t="shared" si="214"/>
        <v>0</v>
      </c>
      <c r="H712" s="43">
        <f>IF(AND($E$4=G712,$H$4=F712,$P$57&lt;=SUM(C712:E712),SUM(C712:E712)&lt;=$P$58),1+MAX(H$84:H711),0)</f>
        <v>0</v>
      </c>
      <c r="I712" s="43">
        <f t="shared" si="215"/>
        <v>0</v>
      </c>
      <c r="J712" s="219" t="str">
        <f t="shared" si="228"/>
        <v>-</v>
      </c>
      <c r="K712" s="218" t="str">
        <f>N$70</f>
        <v>-</v>
      </c>
      <c r="L712" s="46" t="str">
        <f t="shared" si="221"/>
        <v>-</v>
      </c>
      <c r="M712" s="10" t="str">
        <f t="shared" si="217"/>
        <v>ooo</v>
      </c>
      <c r="N712" s="42">
        <f t="shared" si="218"/>
        <v>0</v>
      </c>
      <c r="O712" s="43">
        <f>IF(AND($E$4=N712,$H$4=M712,$P$57&lt;=SUM(J712:L712),SUM(J712:L712)&lt;=$P$58),1+MAX(O$84:O711),0)</f>
        <v>0</v>
      </c>
      <c r="P712" s="43">
        <f t="shared" si="219"/>
        <v>0</v>
      </c>
      <c r="R712" s="10">
        <v>622</v>
      </c>
      <c r="S712" s="178" t="s">
        <v>709</v>
      </c>
      <c r="T712" s="8">
        <v>118</v>
      </c>
      <c r="U712" s="8">
        <v>127</v>
      </c>
      <c r="V712" s="8">
        <v>92</v>
      </c>
      <c r="W712" s="172">
        <f t="shared" si="222"/>
        <v>1042</v>
      </c>
      <c r="X712" s="10">
        <v>622</v>
      </c>
      <c r="AH712" s="178" t="s">
        <v>663</v>
      </c>
      <c r="AI712" s="172">
        <v>578</v>
      </c>
    </row>
    <row r="713" spans="3:35" x14ac:dyDescent="0.15">
      <c r="C713" s="217" t="str">
        <f t="shared" si="227"/>
        <v>-</v>
      </c>
      <c r="D713" s="218" t="str">
        <f>G$71</f>
        <v>-</v>
      </c>
      <c r="E713" s="46" t="str">
        <f t="shared" si="220"/>
        <v>-</v>
      </c>
      <c r="F713" s="10" t="str">
        <f t="shared" si="213"/>
        <v>ooo</v>
      </c>
      <c r="G713" s="42">
        <f t="shared" si="214"/>
        <v>0</v>
      </c>
      <c r="H713" s="43">
        <f>IF(AND($E$4=G713,$H$4=F713,$P$57&lt;=SUM(C713:E713),SUM(C713:E713)&lt;=$P$58),1+MAX(H$84:H712),0)</f>
        <v>0</v>
      </c>
      <c r="I713" s="43">
        <f t="shared" si="215"/>
        <v>0</v>
      </c>
      <c r="J713" s="219" t="str">
        <f t="shared" si="228"/>
        <v>-</v>
      </c>
      <c r="K713" s="218" t="str">
        <f>N$71</f>
        <v>-</v>
      </c>
      <c r="L713" s="46" t="str">
        <f t="shared" si="221"/>
        <v>-</v>
      </c>
      <c r="M713" s="10" t="str">
        <f t="shared" si="217"/>
        <v>ooo</v>
      </c>
      <c r="N713" s="42">
        <f t="shared" si="218"/>
        <v>0</v>
      </c>
      <c r="O713" s="43">
        <f>IF(AND($E$4=N713,$H$4=M713,$P$57&lt;=SUM(J713:L713),SUM(J713:L713)&lt;=$P$58),1+MAX(O$84:O712),0)</f>
        <v>0</v>
      </c>
      <c r="P713" s="43">
        <f t="shared" si="219"/>
        <v>0</v>
      </c>
      <c r="R713" s="10">
        <v>623</v>
      </c>
      <c r="S713" s="178" t="s">
        <v>710</v>
      </c>
      <c r="T713" s="8">
        <v>178</v>
      </c>
      <c r="U713" s="8">
        <v>222</v>
      </c>
      <c r="V713" s="8">
        <v>154</v>
      </c>
      <c r="W713" s="172">
        <f t="shared" si="222"/>
        <v>2635</v>
      </c>
      <c r="X713" s="10">
        <v>623</v>
      </c>
      <c r="AH713" s="178" t="s">
        <v>664</v>
      </c>
      <c r="AI713" s="172">
        <v>579</v>
      </c>
    </row>
    <row r="714" spans="3:35" x14ac:dyDescent="0.15">
      <c r="C714" s="217" t="str">
        <f t="shared" si="227"/>
        <v>-</v>
      </c>
      <c r="D714" s="218" t="str">
        <f>G$72</f>
        <v>-</v>
      </c>
      <c r="E714" s="46" t="str">
        <f t="shared" si="220"/>
        <v>-</v>
      </c>
      <c r="F714" s="10" t="str">
        <f t="shared" si="213"/>
        <v>ooo</v>
      </c>
      <c r="G714" s="42">
        <f t="shared" si="214"/>
        <v>0</v>
      </c>
      <c r="H714" s="43">
        <f>IF(AND($E$4=G714,$H$4=F714,$P$57&lt;=SUM(C714:E714),SUM(C714:E714)&lt;=$P$58),1+MAX(H$84:H713),0)</f>
        <v>0</v>
      </c>
      <c r="I714" s="43">
        <f t="shared" si="215"/>
        <v>0</v>
      </c>
      <c r="J714" s="219" t="str">
        <f t="shared" si="228"/>
        <v>-</v>
      </c>
      <c r="K714" s="218" t="str">
        <f>N$72</f>
        <v>-</v>
      </c>
      <c r="L714" s="46" t="str">
        <f t="shared" si="221"/>
        <v>-</v>
      </c>
      <c r="M714" s="10" t="str">
        <f t="shared" si="217"/>
        <v>ooo</v>
      </c>
      <c r="N714" s="42">
        <f t="shared" si="218"/>
        <v>0</v>
      </c>
      <c r="O714" s="43">
        <f>IF(AND($E$4=N714,$H$4=M714,$P$57&lt;=SUM(J714:L714),SUM(J714:L714)&lt;=$P$58),1+MAX(O$84:O713),0)</f>
        <v>0</v>
      </c>
      <c r="P714" s="43">
        <f t="shared" si="219"/>
        <v>0</v>
      </c>
      <c r="R714" s="10">
        <v>624</v>
      </c>
      <c r="S714" s="178" t="s">
        <v>711</v>
      </c>
      <c r="T714" s="8">
        <v>90</v>
      </c>
      <c r="U714" s="8">
        <v>154</v>
      </c>
      <c r="V714" s="8">
        <v>129</v>
      </c>
      <c r="W714" s="172">
        <f t="shared" si="222"/>
        <v>1279</v>
      </c>
      <c r="X714" s="10">
        <v>624</v>
      </c>
      <c r="AH714" s="178" t="s">
        <v>665</v>
      </c>
      <c r="AI714" s="172">
        <v>580</v>
      </c>
    </row>
    <row r="715" spans="3:35" x14ac:dyDescent="0.15">
      <c r="C715" s="217" t="str">
        <f t="shared" si="227"/>
        <v>-</v>
      </c>
      <c r="D715" s="218" t="str">
        <f>G$73</f>
        <v>-</v>
      </c>
      <c r="E715" s="46" t="str">
        <f t="shared" si="220"/>
        <v>-</v>
      </c>
      <c r="F715" s="10" t="str">
        <f t="shared" si="213"/>
        <v>ooo</v>
      </c>
      <c r="G715" s="42">
        <f t="shared" si="214"/>
        <v>0</v>
      </c>
      <c r="H715" s="43">
        <f>IF(AND($E$4=G715,$H$4=F715,$P$57&lt;=SUM(C715:E715),SUM(C715:E715)&lt;=$P$58),1+MAX(H$84:H714),0)</f>
        <v>0</v>
      </c>
      <c r="I715" s="43">
        <f t="shared" si="215"/>
        <v>0</v>
      </c>
      <c r="J715" s="219" t="str">
        <f t="shared" si="228"/>
        <v>-</v>
      </c>
      <c r="K715" s="218" t="str">
        <f>N$73</f>
        <v>-</v>
      </c>
      <c r="L715" s="46" t="str">
        <f t="shared" si="221"/>
        <v>-</v>
      </c>
      <c r="M715" s="10" t="str">
        <f t="shared" si="217"/>
        <v>ooo</v>
      </c>
      <c r="N715" s="42">
        <f t="shared" si="218"/>
        <v>0</v>
      </c>
      <c r="O715" s="43">
        <f>IF(AND($E$4=N715,$H$4=M715,$P$57&lt;=SUM(J715:L715),SUM(J715:L715)&lt;=$P$58),1+MAX(O$84:O714),0)</f>
        <v>0</v>
      </c>
      <c r="P715" s="43">
        <f t="shared" si="219"/>
        <v>0</v>
      </c>
      <c r="R715" s="10">
        <v>625</v>
      </c>
      <c r="S715" s="178" t="s">
        <v>712</v>
      </c>
      <c r="T715" s="8">
        <v>130</v>
      </c>
      <c r="U715" s="8">
        <v>232</v>
      </c>
      <c r="V715" s="8">
        <v>191</v>
      </c>
      <c r="W715" s="172">
        <f t="shared" si="222"/>
        <v>2628</v>
      </c>
      <c r="X715" s="10">
        <v>625</v>
      </c>
      <c r="AH715" s="178" t="s">
        <v>666</v>
      </c>
      <c r="AI715" s="172">
        <v>581</v>
      </c>
    </row>
    <row r="716" spans="3:35" x14ac:dyDescent="0.15">
      <c r="C716" s="217" t="str">
        <f t="shared" si="227"/>
        <v>-</v>
      </c>
      <c r="D716" s="218" t="str">
        <f>G$74</f>
        <v>-</v>
      </c>
      <c r="E716" s="46" t="str">
        <f t="shared" si="220"/>
        <v>-</v>
      </c>
      <c r="F716" s="10" t="str">
        <f t="shared" si="213"/>
        <v>ooo</v>
      </c>
      <c r="G716" s="42">
        <f t="shared" si="214"/>
        <v>0</v>
      </c>
      <c r="H716" s="43">
        <f>IF(AND($E$4=G716,$H$4=F716,$P$57&lt;=SUM(C716:E716),SUM(C716:E716)&lt;=$P$58),1+MAX(H$84:H715),0)</f>
        <v>0</v>
      </c>
      <c r="I716" s="43">
        <f t="shared" si="215"/>
        <v>0</v>
      </c>
      <c r="J716" s="219" t="str">
        <f t="shared" si="228"/>
        <v>-</v>
      </c>
      <c r="K716" s="218" t="str">
        <f>N$74</f>
        <v>-</v>
      </c>
      <c r="L716" s="46" t="str">
        <f t="shared" si="221"/>
        <v>-</v>
      </c>
      <c r="M716" s="10" t="str">
        <f t="shared" si="217"/>
        <v>ooo</v>
      </c>
      <c r="N716" s="42">
        <f t="shared" si="218"/>
        <v>0</v>
      </c>
      <c r="O716" s="43">
        <f>IF(AND($E$4=N716,$H$4=M716,$P$57&lt;=SUM(J716:L716),SUM(J716:L716)&lt;=$P$58),1+MAX(O$84:O715),0)</f>
        <v>0</v>
      </c>
      <c r="P716" s="43">
        <f t="shared" si="219"/>
        <v>0</v>
      </c>
      <c r="R716" s="10">
        <v>626</v>
      </c>
      <c r="S716" s="178" t="s">
        <v>713</v>
      </c>
      <c r="T716" s="8">
        <v>190</v>
      </c>
      <c r="U716" s="8">
        <v>195</v>
      </c>
      <c r="V716" s="8">
        <v>182</v>
      </c>
      <c r="W716" s="172">
        <f t="shared" si="222"/>
        <v>2598</v>
      </c>
      <c r="X716" s="10">
        <v>626</v>
      </c>
      <c r="AH716" s="178" t="s">
        <v>667</v>
      </c>
      <c r="AI716" s="172">
        <v>582</v>
      </c>
    </row>
    <row r="717" spans="3:35" x14ac:dyDescent="0.15">
      <c r="C717" s="217" t="str">
        <f t="shared" si="227"/>
        <v>-</v>
      </c>
      <c r="D717" s="218" t="str">
        <f>G$75</f>
        <v>-</v>
      </c>
      <c r="E717" s="46" t="str">
        <f t="shared" si="220"/>
        <v>-</v>
      </c>
      <c r="F717" s="10" t="str">
        <f t="shared" si="213"/>
        <v>ooo</v>
      </c>
      <c r="G717" s="42">
        <f t="shared" si="214"/>
        <v>0</v>
      </c>
      <c r="H717" s="43">
        <f>IF(AND($E$4=G717,$H$4=F717,$P$57&lt;=SUM(C717:E717),SUM(C717:E717)&lt;=$P$58),1+MAX(H$84:H716),0)</f>
        <v>0</v>
      </c>
      <c r="I717" s="43">
        <f t="shared" si="215"/>
        <v>0</v>
      </c>
      <c r="J717" s="219" t="str">
        <f t="shared" si="228"/>
        <v>-</v>
      </c>
      <c r="K717" s="218" t="str">
        <f>N$75</f>
        <v>-</v>
      </c>
      <c r="L717" s="46" t="str">
        <f t="shared" si="221"/>
        <v>-</v>
      </c>
      <c r="M717" s="10" t="str">
        <f t="shared" si="217"/>
        <v>ooo</v>
      </c>
      <c r="N717" s="42">
        <f t="shared" si="218"/>
        <v>0</v>
      </c>
      <c r="O717" s="43">
        <f>IF(AND($E$4=N717,$H$4=M717,$P$57&lt;=SUM(J717:L717),SUM(J717:L717)&lt;=$P$58),1+MAX(O$84:O716),0)</f>
        <v>0</v>
      </c>
      <c r="P717" s="43">
        <f t="shared" si="219"/>
        <v>0</v>
      </c>
      <c r="R717" s="10">
        <v>627</v>
      </c>
      <c r="S717" s="178" t="s">
        <v>714</v>
      </c>
      <c r="T717" s="8">
        <v>140</v>
      </c>
      <c r="U717" s="8">
        <v>150</v>
      </c>
      <c r="V717" s="8">
        <v>97</v>
      </c>
      <c r="W717" s="172">
        <f t="shared" si="222"/>
        <v>1338</v>
      </c>
      <c r="X717" s="10">
        <v>627</v>
      </c>
      <c r="AH717" s="178" t="s">
        <v>668</v>
      </c>
      <c r="AI717" s="172">
        <v>583</v>
      </c>
    </row>
    <row r="718" spans="3:35" x14ac:dyDescent="0.15">
      <c r="C718" s="217" t="str">
        <f t="shared" si="227"/>
        <v>-</v>
      </c>
      <c r="D718" s="218" t="str">
        <f>G$76</f>
        <v>-</v>
      </c>
      <c r="E718" s="46" t="str">
        <f t="shared" si="220"/>
        <v>-</v>
      </c>
      <c r="F718" s="10" t="str">
        <f t="shared" si="213"/>
        <v>ooo</v>
      </c>
      <c r="G718" s="42">
        <f t="shared" si="214"/>
        <v>0</v>
      </c>
      <c r="H718" s="43">
        <f>IF(AND($E$4=G718,$H$4=F718,$P$57&lt;=SUM(C718:E718),SUM(C718:E718)&lt;=$P$58),1+MAX(H$84:H717),0)</f>
        <v>0</v>
      </c>
      <c r="I718" s="43">
        <f t="shared" si="215"/>
        <v>0</v>
      </c>
      <c r="J718" s="219" t="str">
        <f t="shared" si="228"/>
        <v>-</v>
      </c>
      <c r="K718" s="218" t="str">
        <f>N$76</f>
        <v>-</v>
      </c>
      <c r="L718" s="46" t="str">
        <f t="shared" si="221"/>
        <v>-</v>
      </c>
      <c r="M718" s="10" t="str">
        <f t="shared" si="217"/>
        <v>ooo</v>
      </c>
      <c r="N718" s="42">
        <f t="shared" si="218"/>
        <v>0</v>
      </c>
      <c r="O718" s="43">
        <f>IF(AND($E$4=N718,$H$4=M718,$P$57&lt;=SUM(J718:L718),SUM(J718:L718)&lt;=$P$58),1+MAX(O$84:O717),0)</f>
        <v>0</v>
      </c>
      <c r="P718" s="43">
        <f t="shared" si="219"/>
        <v>0</v>
      </c>
      <c r="R718" s="10">
        <v>628</v>
      </c>
      <c r="S718" s="178" t="s">
        <v>715</v>
      </c>
      <c r="T718" s="8">
        <v>200</v>
      </c>
      <c r="U718" s="8">
        <v>232</v>
      </c>
      <c r="V718" s="8">
        <v>152</v>
      </c>
      <c r="W718" s="172">
        <f t="shared" si="222"/>
        <v>2881</v>
      </c>
      <c r="X718" s="10">
        <v>628</v>
      </c>
      <c r="AH718" s="178" t="s">
        <v>669</v>
      </c>
      <c r="AI718" s="172">
        <v>584</v>
      </c>
    </row>
    <row r="719" spans="3:35" x14ac:dyDescent="0.15">
      <c r="C719" s="217" t="str">
        <f t="shared" si="227"/>
        <v>-</v>
      </c>
      <c r="D719" s="218" t="str">
        <f>G$77</f>
        <v>-</v>
      </c>
      <c r="E719" s="46" t="str">
        <f t="shared" si="220"/>
        <v>-</v>
      </c>
      <c r="F719" s="10" t="str">
        <f t="shared" si="213"/>
        <v>ooo</v>
      </c>
      <c r="G719" s="42">
        <f t="shared" si="214"/>
        <v>0</v>
      </c>
      <c r="H719" s="43">
        <f>IF(AND($E$4=G719,$H$4=F719,$P$57&lt;=SUM(C719:E719),SUM(C719:E719)&lt;=$P$58),1+MAX(H$84:H718),0)</f>
        <v>0</v>
      </c>
      <c r="I719" s="43">
        <f t="shared" si="215"/>
        <v>0</v>
      </c>
      <c r="J719" s="219" t="str">
        <f t="shared" si="228"/>
        <v>-</v>
      </c>
      <c r="K719" s="218" t="str">
        <f>N$77</f>
        <v>-</v>
      </c>
      <c r="L719" s="46" t="str">
        <f t="shared" si="221"/>
        <v>-</v>
      </c>
      <c r="M719" s="10" t="str">
        <f t="shared" si="217"/>
        <v>ooo</v>
      </c>
      <c r="N719" s="42">
        <f t="shared" si="218"/>
        <v>0</v>
      </c>
      <c r="O719" s="43">
        <f>IF(AND($E$4=N719,$H$4=M719,$P$57&lt;=SUM(J719:L719),SUM(J719:L719)&lt;=$P$58),1+MAX(O$84:O718),0)</f>
        <v>0</v>
      </c>
      <c r="P719" s="43">
        <f t="shared" si="219"/>
        <v>0</v>
      </c>
      <c r="R719" s="10">
        <v>629</v>
      </c>
      <c r="S719" s="178" t="s">
        <v>716</v>
      </c>
      <c r="T719" s="8">
        <v>140</v>
      </c>
      <c r="U719" s="8">
        <v>105</v>
      </c>
      <c r="V719" s="8">
        <v>144</v>
      </c>
      <c r="W719" s="172">
        <f t="shared" si="222"/>
        <v>1159</v>
      </c>
      <c r="X719" s="10">
        <v>629</v>
      </c>
      <c r="AH719" s="178" t="s">
        <v>670</v>
      </c>
      <c r="AI719" s="172">
        <v>585</v>
      </c>
    </row>
    <row r="720" spans="3:35" x14ac:dyDescent="0.15">
      <c r="C720" s="217" t="str">
        <f t="shared" si="227"/>
        <v>-</v>
      </c>
      <c r="D720" s="218" t="str">
        <f>G$78</f>
        <v>-</v>
      </c>
      <c r="E720" s="46" t="str">
        <f t="shared" si="220"/>
        <v>-</v>
      </c>
      <c r="F720" s="10" t="str">
        <f t="shared" si="213"/>
        <v>ooo</v>
      </c>
      <c r="G720" s="42">
        <f t="shared" si="214"/>
        <v>0</v>
      </c>
      <c r="H720" s="43">
        <f>IF(AND($E$4=G720,$H$4=F720,$P$57&lt;=SUM(C720:E720),SUM(C720:E720)&lt;=$P$58),1+MAX(H$84:H719),0)</f>
        <v>0</v>
      </c>
      <c r="I720" s="43">
        <f t="shared" si="215"/>
        <v>0</v>
      </c>
      <c r="J720" s="219" t="str">
        <f t="shared" si="228"/>
        <v>-</v>
      </c>
      <c r="K720" s="218" t="str">
        <f>N$78</f>
        <v>-</v>
      </c>
      <c r="L720" s="46" t="str">
        <f t="shared" si="221"/>
        <v>-</v>
      </c>
      <c r="M720" s="10" t="str">
        <f t="shared" si="217"/>
        <v>ooo</v>
      </c>
      <c r="N720" s="42">
        <f t="shared" si="218"/>
        <v>0</v>
      </c>
      <c r="O720" s="43">
        <f>IF(AND($E$4=N720,$H$4=M720,$P$57&lt;=SUM(J720:L720),SUM(J720:L720)&lt;=$P$58),1+MAX(O$84:O719),0)</f>
        <v>0</v>
      </c>
      <c r="P720" s="43">
        <f t="shared" si="219"/>
        <v>0</v>
      </c>
      <c r="R720" s="10">
        <v>630</v>
      </c>
      <c r="S720" s="178" t="s">
        <v>717</v>
      </c>
      <c r="T720" s="8">
        <v>220</v>
      </c>
      <c r="U720" s="8">
        <v>129</v>
      </c>
      <c r="V720" s="8">
        <v>210</v>
      </c>
      <c r="W720" s="172">
        <f t="shared" si="222"/>
        <v>2038</v>
      </c>
      <c r="X720" s="10">
        <v>630</v>
      </c>
      <c r="AH720" s="178" t="s">
        <v>671</v>
      </c>
      <c r="AI720" s="172">
        <v>586</v>
      </c>
    </row>
    <row r="721" spans="3:35" x14ac:dyDescent="0.15">
      <c r="C721" s="217" t="str">
        <f t="shared" si="227"/>
        <v>-</v>
      </c>
      <c r="D721" s="218" t="str">
        <f>G$79</f>
        <v>-</v>
      </c>
      <c r="E721" s="46" t="str">
        <f t="shared" si="220"/>
        <v>-</v>
      </c>
      <c r="F721" s="10" t="str">
        <f t="shared" si="213"/>
        <v>ooo</v>
      </c>
      <c r="G721" s="42">
        <f t="shared" si="214"/>
        <v>0</v>
      </c>
      <c r="H721" s="43">
        <f>IF(AND($E$4=G721,$H$4=F721,$P$57&lt;=SUM(C721:E721),SUM(C721:E721)&lt;=$P$58),1+MAX(H$84:H720),0)</f>
        <v>0</v>
      </c>
      <c r="I721" s="43">
        <f t="shared" si="215"/>
        <v>0</v>
      </c>
      <c r="J721" s="219" t="str">
        <f t="shared" si="228"/>
        <v>-</v>
      </c>
      <c r="K721" s="218" t="str">
        <f>N$79</f>
        <v>-</v>
      </c>
      <c r="L721" s="46" t="str">
        <f t="shared" si="221"/>
        <v>-</v>
      </c>
      <c r="M721" s="10" t="str">
        <f t="shared" si="217"/>
        <v>ooo</v>
      </c>
      <c r="N721" s="42">
        <f t="shared" si="218"/>
        <v>0</v>
      </c>
      <c r="O721" s="43">
        <f>IF(AND($E$4=N721,$H$4=M721,$P$57&lt;=SUM(J721:L721),SUM(J721:L721)&lt;=$P$58),1+MAX(O$84:O720),0)</f>
        <v>0</v>
      </c>
      <c r="P721" s="43">
        <f t="shared" si="219"/>
        <v>0</v>
      </c>
      <c r="R721" s="10">
        <v>631</v>
      </c>
      <c r="S721" s="178" t="s">
        <v>718</v>
      </c>
      <c r="T721" s="8">
        <v>170</v>
      </c>
      <c r="U721" s="8">
        <v>204</v>
      </c>
      <c r="V721" s="8">
        <v>129</v>
      </c>
      <c r="W721" s="172">
        <f t="shared" si="222"/>
        <v>2200</v>
      </c>
      <c r="X721" s="10">
        <v>631</v>
      </c>
      <c r="AH721" s="178" t="s">
        <v>672</v>
      </c>
      <c r="AI721" s="172">
        <v>587</v>
      </c>
    </row>
    <row r="722" spans="3:35" x14ac:dyDescent="0.15">
      <c r="C722" s="217" t="str">
        <f t="shared" si="227"/>
        <v>-</v>
      </c>
      <c r="D722" s="218" t="str">
        <f>G$80</f>
        <v>-</v>
      </c>
      <c r="E722" s="46" t="str">
        <f t="shared" si="220"/>
        <v>-</v>
      </c>
      <c r="F722" s="10" t="str">
        <f t="shared" si="213"/>
        <v>ooo</v>
      </c>
      <c r="G722" s="42">
        <f t="shared" si="214"/>
        <v>0</v>
      </c>
      <c r="H722" s="43">
        <f>IF(AND($E$4=G722,$H$4=F722,$P$57&lt;=SUM(C722:E722),SUM(C722:E722)&lt;=$P$58),1+MAX(H$84:H721),0)</f>
        <v>0</v>
      </c>
      <c r="I722" s="43">
        <f t="shared" si="215"/>
        <v>0</v>
      </c>
      <c r="J722" s="219" t="str">
        <f t="shared" si="228"/>
        <v>-</v>
      </c>
      <c r="K722" s="218" t="str">
        <f>N$80</f>
        <v>-</v>
      </c>
      <c r="L722" s="46" t="str">
        <f t="shared" si="221"/>
        <v>-</v>
      </c>
      <c r="M722" s="10" t="str">
        <f t="shared" si="217"/>
        <v>ooo</v>
      </c>
      <c r="N722" s="42">
        <f t="shared" si="218"/>
        <v>0</v>
      </c>
      <c r="O722" s="43">
        <f>IF(AND($E$4=N722,$H$4=M722,$P$57&lt;=SUM(J722:L722),SUM(J722:L722)&lt;=$P$58),1+MAX(O$84:O721),0)</f>
        <v>0</v>
      </c>
      <c r="P722" s="43">
        <f t="shared" si="219"/>
        <v>0</v>
      </c>
      <c r="R722" s="10">
        <v>632</v>
      </c>
      <c r="S722" s="178" t="s">
        <v>719</v>
      </c>
      <c r="T722" s="8">
        <v>116</v>
      </c>
      <c r="U722" s="8">
        <v>217</v>
      </c>
      <c r="V722" s="8">
        <v>222</v>
      </c>
      <c r="W722" s="172">
        <f t="shared" si="222"/>
        <v>2516</v>
      </c>
      <c r="X722" s="10">
        <v>632</v>
      </c>
      <c r="AH722" s="178" t="s">
        <v>673</v>
      </c>
      <c r="AI722" s="172">
        <v>588</v>
      </c>
    </row>
    <row r="723" spans="3:35" x14ac:dyDescent="0.15">
      <c r="C723" s="217" t="str">
        <f t="shared" si="227"/>
        <v>-</v>
      </c>
      <c r="D723" s="218" t="str">
        <f>G$81</f>
        <v>-</v>
      </c>
      <c r="E723" s="46" t="str">
        <f t="shared" si="220"/>
        <v>-</v>
      </c>
      <c r="F723" s="10" t="str">
        <f t="shared" si="213"/>
        <v>ooo</v>
      </c>
      <c r="G723" s="42">
        <f t="shared" si="214"/>
        <v>0</v>
      </c>
      <c r="H723" s="43">
        <f>IF(AND($E$4=G723,$H$4=F723,$P$57&lt;=SUM(C723:E723),SUM(C723:E723)&lt;=$P$58),1+MAX(H$84:H722),0)</f>
        <v>0</v>
      </c>
      <c r="I723" s="43">
        <f t="shared" si="215"/>
        <v>0</v>
      </c>
      <c r="J723" s="219" t="str">
        <f t="shared" si="228"/>
        <v>-</v>
      </c>
      <c r="K723" s="218" t="str">
        <f>N$81</f>
        <v>-</v>
      </c>
      <c r="L723" s="46" t="str">
        <f t="shared" si="221"/>
        <v>-</v>
      </c>
      <c r="M723" s="10" t="str">
        <f t="shared" si="217"/>
        <v>ooo</v>
      </c>
      <c r="N723" s="42">
        <f t="shared" si="218"/>
        <v>0</v>
      </c>
      <c r="O723" s="43">
        <f>IF(AND($E$4=N723,$H$4=M723,$P$57&lt;=SUM(J723:L723),SUM(J723:L723)&lt;=$P$58),1+MAX(O$84:O722),0)</f>
        <v>0</v>
      </c>
      <c r="P723" s="43">
        <f t="shared" si="219"/>
        <v>0</v>
      </c>
      <c r="R723" s="10">
        <v>633</v>
      </c>
      <c r="S723" s="178" t="s">
        <v>720</v>
      </c>
      <c r="T723" s="8">
        <v>104</v>
      </c>
      <c r="U723" s="8">
        <v>116</v>
      </c>
      <c r="V723" s="8">
        <v>93</v>
      </c>
      <c r="W723" s="172">
        <f t="shared" si="222"/>
        <v>914</v>
      </c>
      <c r="X723" s="10">
        <v>633</v>
      </c>
      <c r="AH723" s="178" t="s">
        <v>674</v>
      </c>
      <c r="AI723" s="172">
        <v>589</v>
      </c>
    </row>
    <row r="724" spans="3:35" x14ac:dyDescent="0.15">
      <c r="C724" s="217" t="str">
        <f t="shared" ref="C724:C739" si="229">F$74</f>
        <v>-</v>
      </c>
      <c r="D724" s="218">
        <f>G$66</f>
        <v>13</v>
      </c>
      <c r="E724" s="46" t="str">
        <f t="shared" si="220"/>
        <v>-</v>
      </c>
      <c r="F724" s="10" t="str">
        <f t="shared" ref="F724:F787" si="230">IF(MAX(C724:E724)=C724,"i","o")&amp;IF(MAX(C724:E724)=D724,"i","o")&amp;IF(MAX(C724:E724)=E724,"i","o")</f>
        <v>oio</v>
      </c>
      <c r="G724" s="42">
        <f t="shared" ref="G724:G787" si="231">IF(COUNTIF(C724:E724,"-")&gt;0,0,TRUNC((F$56+C724)*(G$56+D724)^0.5*(H$56+E724)^0.5*I$56^2/10))</f>
        <v>0</v>
      </c>
      <c r="H724" s="43">
        <f>IF(AND($E$4=G724,$H$4=F724,$P$57&lt;=SUM(C724:E724),SUM(C724:E724)&lt;=$P$58),1+MAX(H$84:H723),0)</f>
        <v>0</v>
      </c>
      <c r="I724" s="43">
        <f t="shared" ref="I724:I787" si="232">IF(H724=0,0,DEC2HEX(C724)&amp;DEC2HEX(D724)&amp;DEC2HEX(E724))</f>
        <v>0</v>
      </c>
      <c r="J724" s="219" t="str">
        <f t="shared" ref="J724:J739" si="233">M$74</f>
        <v>-</v>
      </c>
      <c r="K724" s="218">
        <f>N$66</f>
        <v>13</v>
      </c>
      <c r="L724" s="46" t="str">
        <f t="shared" si="221"/>
        <v>-</v>
      </c>
      <c r="M724" s="10" t="str">
        <f t="shared" ref="M724:M787" si="234">IF(MAX(J724:L724)=J724,"i","o")&amp;IF(MAX(J724:L724)=K724,"i","o")&amp;IF(MAX(J724:L724)=L724,"i","o")</f>
        <v>oio</v>
      </c>
      <c r="N724" s="42">
        <f t="shared" ref="N724:N787" si="235">IF(COUNTIF(J724:L724,"-")&gt;0,0,TRUNC((M$56+J724)*(N$56+K724)^0.5*(O$56+L724)^0.5*P$56^2/10))</f>
        <v>0</v>
      </c>
      <c r="O724" s="43">
        <f>IF(AND($E$4=N724,$H$4=M724,$P$57&lt;=SUM(J724:L724),SUM(J724:L724)&lt;=$P$58),1+MAX(O$84:O723),0)</f>
        <v>0</v>
      </c>
      <c r="P724" s="43">
        <f t="shared" ref="P724:P787" si="236">IF(O724=0,0,DEC2HEX(J724)&amp;DEC2HEX(K724)&amp;DEC2HEX(L724))</f>
        <v>0</v>
      </c>
      <c r="R724" s="10">
        <v>634</v>
      </c>
      <c r="S724" s="178" t="s">
        <v>721</v>
      </c>
      <c r="T724" s="8">
        <v>144</v>
      </c>
      <c r="U724" s="8">
        <v>159</v>
      </c>
      <c r="V724" s="8">
        <v>135</v>
      </c>
      <c r="W724" s="172">
        <f t="shared" si="222"/>
        <v>1654</v>
      </c>
      <c r="X724" s="10">
        <v>634</v>
      </c>
      <c r="AH724" s="178" t="s">
        <v>675</v>
      </c>
      <c r="AI724" s="172">
        <v>590</v>
      </c>
    </row>
    <row r="725" spans="3:35" x14ac:dyDescent="0.15">
      <c r="C725" s="217" t="str">
        <f t="shared" si="229"/>
        <v>-</v>
      </c>
      <c r="D725" s="218">
        <f>G$67</f>
        <v>14</v>
      </c>
      <c r="E725" s="46" t="str">
        <f t="shared" si="220"/>
        <v>-</v>
      </c>
      <c r="F725" s="10" t="str">
        <f t="shared" si="230"/>
        <v>oio</v>
      </c>
      <c r="G725" s="42">
        <f t="shared" si="231"/>
        <v>0</v>
      </c>
      <c r="H725" s="43">
        <f>IF(AND($E$4=G725,$H$4=F725,$P$57&lt;=SUM(C725:E725),SUM(C725:E725)&lt;=$P$58),1+MAX(H$84:H724),0)</f>
        <v>0</v>
      </c>
      <c r="I725" s="43">
        <f t="shared" si="232"/>
        <v>0</v>
      </c>
      <c r="J725" s="219" t="str">
        <f t="shared" si="233"/>
        <v>-</v>
      </c>
      <c r="K725" s="218" t="str">
        <f>N$67</f>
        <v>-</v>
      </c>
      <c r="L725" s="46" t="str">
        <f t="shared" si="221"/>
        <v>-</v>
      </c>
      <c r="M725" s="10" t="str">
        <f t="shared" si="234"/>
        <v>ooo</v>
      </c>
      <c r="N725" s="42">
        <f t="shared" si="235"/>
        <v>0</v>
      </c>
      <c r="O725" s="43">
        <f>IF(AND($E$4=N725,$H$4=M725,$P$57&lt;=SUM(J725:L725),SUM(J725:L725)&lt;=$P$58),1+MAX(O$84:O724),0)</f>
        <v>0</v>
      </c>
      <c r="P725" s="43">
        <f t="shared" si="236"/>
        <v>0</v>
      </c>
      <c r="R725" s="10">
        <v>635</v>
      </c>
      <c r="S725" s="178" t="s">
        <v>722</v>
      </c>
      <c r="T725" s="8">
        <v>184</v>
      </c>
      <c r="U725" s="8">
        <v>256</v>
      </c>
      <c r="V725" s="8">
        <v>188</v>
      </c>
      <c r="W725" s="172">
        <f t="shared" si="222"/>
        <v>3353</v>
      </c>
      <c r="X725" s="10">
        <v>635</v>
      </c>
      <c r="AH725" s="178" t="s">
        <v>677</v>
      </c>
      <c r="AI725" s="172">
        <v>591</v>
      </c>
    </row>
    <row r="726" spans="3:35" x14ac:dyDescent="0.15">
      <c r="C726" s="217" t="str">
        <f t="shared" si="229"/>
        <v>-</v>
      </c>
      <c r="D726" s="218" t="str">
        <f>G$68</f>
        <v>-</v>
      </c>
      <c r="E726" s="46" t="str">
        <f t="shared" ref="E726:E789" si="237">E725</f>
        <v>-</v>
      </c>
      <c r="F726" s="10" t="str">
        <f t="shared" si="230"/>
        <v>ooo</v>
      </c>
      <c r="G726" s="42">
        <f t="shared" si="231"/>
        <v>0</v>
      </c>
      <c r="H726" s="43">
        <f>IF(AND($E$4=G726,$H$4=F726,$P$57&lt;=SUM(C726:E726),SUM(C726:E726)&lt;=$P$58),1+MAX(H$84:H725),0)</f>
        <v>0</v>
      </c>
      <c r="I726" s="43">
        <f t="shared" si="232"/>
        <v>0</v>
      </c>
      <c r="J726" s="219" t="str">
        <f t="shared" si="233"/>
        <v>-</v>
      </c>
      <c r="K726" s="218" t="str">
        <f>N$68</f>
        <v>-</v>
      </c>
      <c r="L726" s="46" t="str">
        <f t="shared" ref="L726:L789" si="238">L725</f>
        <v>-</v>
      </c>
      <c r="M726" s="10" t="str">
        <f t="shared" si="234"/>
        <v>ooo</v>
      </c>
      <c r="N726" s="42">
        <f t="shared" si="235"/>
        <v>0</v>
      </c>
      <c r="O726" s="43">
        <f>IF(AND($E$4=N726,$H$4=M726,$P$57&lt;=SUM(J726:L726),SUM(J726:L726)&lt;=$P$58),1+MAX(O$84:O725),0)</f>
        <v>0</v>
      </c>
      <c r="P726" s="43">
        <f t="shared" si="236"/>
        <v>0</v>
      </c>
      <c r="R726" s="10">
        <v>636</v>
      </c>
      <c r="S726" s="178" t="s">
        <v>723</v>
      </c>
      <c r="T726" s="8">
        <v>110</v>
      </c>
      <c r="U726" s="8">
        <v>156</v>
      </c>
      <c r="V726" s="8">
        <v>107</v>
      </c>
      <c r="W726" s="172">
        <f t="shared" si="222"/>
        <v>1300</v>
      </c>
      <c r="X726" s="10">
        <v>636</v>
      </c>
      <c r="AH726" s="178" t="s">
        <v>678</v>
      </c>
      <c r="AI726" s="172">
        <v>592</v>
      </c>
    </row>
    <row r="727" spans="3:35" x14ac:dyDescent="0.15">
      <c r="C727" s="217" t="str">
        <f t="shared" si="229"/>
        <v>-</v>
      </c>
      <c r="D727" s="218" t="str">
        <f>G$69</f>
        <v>-</v>
      </c>
      <c r="E727" s="46" t="str">
        <f t="shared" si="237"/>
        <v>-</v>
      </c>
      <c r="F727" s="10" t="str">
        <f t="shared" si="230"/>
        <v>ooo</v>
      </c>
      <c r="G727" s="42">
        <f t="shared" si="231"/>
        <v>0</v>
      </c>
      <c r="H727" s="43">
        <f>IF(AND($E$4=G727,$H$4=F727,$P$57&lt;=SUM(C727:E727),SUM(C727:E727)&lt;=$P$58),1+MAX(H$84:H726),0)</f>
        <v>0</v>
      </c>
      <c r="I727" s="43">
        <f t="shared" si="232"/>
        <v>0</v>
      </c>
      <c r="J727" s="219" t="str">
        <f t="shared" si="233"/>
        <v>-</v>
      </c>
      <c r="K727" s="218" t="str">
        <f>N$69</f>
        <v>-</v>
      </c>
      <c r="L727" s="46" t="str">
        <f t="shared" si="238"/>
        <v>-</v>
      </c>
      <c r="M727" s="10" t="str">
        <f t="shared" si="234"/>
        <v>ooo</v>
      </c>
      <c r="N727" s="42">
        <f t="shared" si="235"/>
        <v>0</v>
      </c>
      <c r="O727" s="43">
        <f>IF(AND($E$4=N727,$H$4=M727,$P$57&lt;=SUM(J727:L727),SUM(J727:L727)&lt;=$P$58),1+MAX(O$84:O726),0)</f>
        <v>0</v>
      </c>
      <c r="P727" s="43">
        <f t="shared" si="236"/>
        <v>0</v>
      </c>
      <c r="R727" s="10">
        <v>637</v>
      </c>
      <c r="S727" s="178" t="s">
        <v>724</v>
      </c>
      <c r="T727" s="8">
        <v>170</v>
      </c>
      <c r="U727" s="8">
        <v>264</v>
      </c>
      <c r="V727" s="8">
        <v>210</v>
      </c>
      <c r="W727" s="172">
        <f t="shared" ref="W727:W790" si="239">TRUNC((U727+15)*(V727+15)^0.5*(T727+15)^0.5*VLOOKUP($W$83,$Y$84:$Z$163,2,FALSE)^2/10)</f>
        <v>3504</v>
      </c>
      <c r="X727" s="10">
        <v>637</v>
      </c>
      <c r="AH727" s="178" t="s">
        <v>679</v>
      </c>
      <c r="AI727" s="172">
        <v>593</v>
      </c>
    </row>
    <row r="728" spans="3:35" x14ac:dyDescent="0.15">
      <c r="C728" s="217" t="str">
        <f t="shared" si="229"/>
        <v>-</v>
      </c>
      <c r="D728" s="218" t="str">
        <f>G$70</f>
        <v>-</v>
      </c>
      <c r="E728" s="46" t="str">
        <f t="shared" si="237"/>
        <v>-</v>
      </c>
      <c r="F728" s="10" t="str">
        <f t="shared" si="230"/>
        <v>ooo</v>
      </c>
      <c r="G728" s="42">
        <f t="shared" si="231"/>
        <v>0</v>
      </c>
      <c r="H728" s="43">
        <f>IF(AND($E$4=G728,$H$4=F728,$P$57&lt;=SUM(C728:E728),SUM(C728:E728)&lt;=$P$58),1+MAX(H$84:H727),0)</f>
        <v>0</v>
      </c>
      <c r="I728" s="43">
        <f t="shared" si="232"/>
        <v>0</v>
      </c>
      <c r="J728" s="219" t="str">
        <f t="shared" si="233"/>
        <v>-</v>
      </c>
      <c r="K728" s="218" t="str">
        <f>N$70</f>
        <v>-</v>
      </c>
      <c r="L728" s="46" t="str">
        <f t="shared" si="238"/>
        <v>-</v>
      </c>
      <c r="M728" s="10" t="str">
        <f t="shared" si="234"/>
        <v>ooo</v>
      </c>
      <c r="N728" s="42">
        <f t="shared" si="235"/>
        <v>0</v>
      </c>
      <c r="O728" s="43">
        <f>IF(AND($E$4=N728,$H$4=M728,$P$57&lt;=SUM(J728:L728),SUM(J728:L728)&lt;=$P$58),1+MAX(O$84:O727),0)</f>
        <v>0</v>
      </c>
      <c r="P728" s="43">
        <f t="shared" si="236"/>
        <v>0</v>
      </c>
      <c r="R728" s="10">
        <v>638</v>
      </c>
      <c r="S728" s="178" t="s">
        <v>725</v>
      </c>
      <c r="T728" s="8">
        <v>182</v>
      </c>
      <c r="U728" s="8">
        <v>192</v>
      </c>
      <c r="V728" s="8">
        <v>260</v>
      </c>
      <c r="W728" s="172">
        <f t="shared" si="239"/>
        <v>2966</v>
      </c>
      <c r="X728" s="10">
        <v>638</v>
      </c>
      <c r="AH728" s="178" t="s">
        <v>680</v>
      </c>
      <c r="AI728" s="172">
        <v>594</v>
      </c>
    </row>
    <row r="729" spans="3:35" x14ac:dyDescent="0.15">
      <c r="C729" s="217" t="str">
        <f t="shared" si="229"/>
        <v>-</v>
      </c>
      <c r="D729" s="218" t="str">
        <f>G$71</f>
        <v>-</v>
      </c>
      <c r="E729" s="46" t="str">
        <f t="shared" si="237"/>
        <v>-</v>
      </c>
      <c r="F729" s="10" t="str">
        <f t="shared" si="230"/>
        <v>ooo</v>
      </c>
      <c r="G729" s="42">
        <f t="shared" si="231"/>
        <v>0</v>
      </c>
      <c r="H729" s="43">
        <f>IF(AND($E$4=G729,$H$4=F729,$P$57&lt;=SUM(C729:E729),SUM(C729:E729)&lt;=$P$58),1+MAX(H$84:H728),0)</f>
        <v>0</v>
      </c>
      <c r="I729" s="43">
        <f t="shared" si="232"/>
        <v>0</v>
      </c>
      <c r="J729" s="219" t="str">
        <f t="shared" si="233"/>
        <v>-</v>
      </c>
      <c r="K729" s="218" t="str">
        <f>N$71</f>
        <v>-</v>
      </c>
      <c r="L729" s="46" t="str">
        <f t="shared" si="238"/>
        <v>-</v>
      </c>
      <c r="M729" s="10" t="str">
        <f t="shared" si="234"/>
        <v>ooo</v>
      </c>
      <c r="N729" s="42">
        <f t="shared" si="235"/>
        <v>0</v>
      </c>
      <c r="O729" s="43">
        <f>IF(AND($E$4=N729,$H$4=M729,$P$57&lt;=SUM(J729:L729),SUM(J729:L729)&lt;=$P$58),1+MAX(O$84:O728),0)</f>
        <v>0</v>
      </c>
      <c r="P729" s="43">
        <f t="shared" si="236"/>
        <v>0</v>
      </c>
      <c r="R729" s="10">
        <v>639</v>
      </c>
      <c r="S729" s="178" t="s">
        <v>726</v>
      </c>
      <c r="T729" s="8">
        <v>182</v>
      </c>
      <c r="U729" s="8">
        <v>260</v>
      </c>
      <c r="V729" s="8">
        <v>192</v>
      </c>
      <c r="W729" s="172">
        <f t="shared" si="239"/>
        <v>3418</v>
      </c>
      <c r="X729" s="10">
        <v>639</v>
      </c>
      <c r="AH729" s="178" t="s">
        <v>681</v>
      </c>
      <c r="AI729" s="172">
        <v>595</v>
      </c>
    </row>
    <row r="730" spans="3:35" x14ac:dyDescent="0.15">
      <c r="C730" s="217" t="str">
        <f t="shared" si="229"/>
        <v>-</v>
      </c>
      <c r="D730" s="218" t="str">
        <f>G$72</f>
        <v>-</v>
      </c>
      <c r="E730" s="46" t="str">
        <f t="shared" si="237"/>
        <v>-</v>
      </c>
      <c r="F730" s="10" t="str">
        <f t="shared" si="230"/>
        <v>ooo</v>
      </c>
      <c r="G730" s="42">
        <f t="shared" si="231"/>
        <v>0</v>
      </c>
      <c r="H730" s="43">
        <f>IF(AND($E$4=G730,$H$4=F730,$P$57&lt;=SUM(C730:E730),SUM(C730:E730)&lt;=$P$58),1+MAX(H$84:H729),0)</f>
        <v>0</v>
      </c>
      <c r="I730" s="43">
        <f t="shared" si="232"/>
        <v>0</v>
      </c>
      <c r="J730" s="219" t="str">
        <f t="shared" si="233"/>
        <v>-</v>
      </c>
      <c r="K730" s="218" t="str">
        <f>N$72</f>
        <v>-</v>
      </c>
      <c r="L730" s="46" t="str">
        <f t="shared" si="238"/>
        <v>-</v>
      </c>
      <c r="M730" s="10" t="str">
        <f t="shared" si="234"/>
        <v>ooo</v>
      </c>
      <c r="N730" s="42">
        <f t="shared" si="235"/>
        <v>0</v>
      </c>
      <c r="O730" s="43">
        <f>IF(AND($E$4=N730,$H$4=M730,$P$57&lt;=SUM(J730:L730),SUM(J730:L730)&lt;=$P$58),1+MAX(O$84:O729),0)</f>
        <v>0</v>
      </c>
      <c r="P730" s="43">
        <f t="shared" si="236"/>
        <v>0</v>
      </c>
      <c r="R730" s="10">
        <v>640</v>
      </c>
      <c r="S730" s="178" t="s">
        <v>727</v>
      </c>
      <c r="T730" s="8">
        <v>182</v>
      </c>
      <c r="U730" s="8">
        <v>192</v>
      </c>
      <c r="V730" s="8">
        <v>260</v>
      </c>
      <c r="W730" s="172">
        <f t="shared" si="239"/>
        <v>2966</v>
      </c>
      <c r="X730" s="10">
        <v>640</v>
      </c>
      <c r="AH730" s="178" t="s">
        <v>683</v>
      </c>
      <c r="AI730" s="172">
        <v>596</v>
      </c>
    </row>
    <row r="731" spans="3:35" x14ac:dyDescent="0.15">
      <c r="C731" s="217" t="str">
        <f t="shared" si="229"/>
        <v>-</v>
      </c>
      <c r="D731" s="218" t="str">
        <f>G$73</f>
        <v>-</v>
      </c>
      <c r="E731" s="46" t="str">
        <f t="shared" si="237"/>
        <v>-</v>
      </c>
      <c r="F731" s="10" t="str">
        <f t="shared" si="230"/>
        <v>ooo</v>
      </c>
      <c r="G731" s="42">
        <f t="shared" si="231"/>
        <v>0</v>
      </c>
      <c r="H731" s="43">
        <f>IF(AND($E$4=G731,$H$4=F731,$P$57&lt;=SUM(C731:E731),SUM(C731:E731)&lt;=$P$58),1+MAX(H$84:H730),0)</f>
        <v>0</v>
      </c>
      <c r="I731" s="43">
        <f t="shared" si="232"/>
        <v>0</v>
      </c>
      <c r="J731" s="219" t="str">
        <f t="shared" si="233"/>
        <v>-</v>
      </c>
      <c r="K731" s="218" t="str">
        <f>N$73</f>
        <v>-</v>
      </c>
      <c r="L731" s="46" t="str">
        <f t="shared" si="238"/>
        <v>-</v>
      </c>
      <c r="M731" s="10" t="str">
        <f t="shared" si="234"/>
        <v>ooo</v>
      </c>
      <c r="N731" s="42">
        <f t="shared" si="235"/>
        <v>0</v>
      </c>
      <c r="O731" s="43">
        <f>IF(AND($E$4=N731,$H$4=M731,$P$57&lt;=SUM(J731:L731),SUM(J731:L731)&lt;=$P$58),1+MAX(O$84:O730),0)</f>
        <v>0</v>
      </c>
      <c r="P731" s="43">
        <f t="shared" si="236"/>
        <v>0</v>
      </c>
      <c r="R731" s="10">
        <v>641</v>
      </c>
      <c r="S731" s="178" t="s">
        <v>769</v>
      </c>
      <c r="T731" s="8">
        <v>158</v>
      </c>
      <c r="U731" s="8">
        <v>266</v>
      </c>
      <c r="V731" s="8">
        <v>169</v>
      </c>
      <c r="W731" s="172">
        <f t="shared" si="239"/>
        <v>3086</v>
      </c>
      <c r="X731" s="10">
        <v>641</v>
      </c>
      <c r="AH731" s="178" t="s">
        <v>684</v>
      </c>
      <c r="AI731" s="172">
        <v>597</v>
      </c>
    </row>
    <row r="732" spans="3:35" x14ac:dyDescent="0.15">
      <c r="C732" s="217" t="str">
        <f t="shared" si="229"/>
        <v>-</v>
      </c>
      <c r="D732" s="218" t="str">
        <f>G$74</f>
        <v>-</v>
      </c>
      <c r="E732" s="46" t="str">
        <f t="shared" si="237"/>
        <v>-</v>
      </c>
      <c r="F732" s="10" t="str">
        <f t="shared" si="230"/>
        <v>ooo</v>
      </c>
      <c r="G732" s="42">
        <f t="shared" si="231"/>
        <v>0</v>
      </c>
      <c r="H732" s="43">
        <f>IF(AND($E$4=G732,$H$4=F732,$P$57&lt;=SUM(C732:E732),SUM(C732:E732)&lt;=$P$58),1+MAX(H$84:H731),0)</f>
        <v>0</v>
      </c>
      <c r="I732" s="43">
        <f t="shared" si="232"/>
        <v>0</v>
      </c>
      <c r="J732" s="219" t="str">
        <f t="shared" si="233"/>
        <v>-</v>
      </c>
      <c r="K732" s="218" t="str">
        <f>N$74</f>
        <v>-</v>
      </c>
      <c r="L732" s="46" t="str">
        <f t="shared" si="238"/>
        <v>-</v>
      </c>
      <c r="M732" s="10" t="str">
        <f t="shared" si="234"/>
        <v>ooo</v>
      </c>
      <c r="N732" s="42">
        <f t="shared" si="235"/>
        <v>0</v>
      </c>
      <c r="O732" s="43">
        <f>IF(AND($E$4=N732,$H$4=M732,$P$57&lt;=SUM(J732:L732),SUM(J732:L732)&lt;=$P$58),1+MAX(O$84:O731),0)</f>
        <v>0</v>
      </c>
      <c r="P732" s="43">
        <f t="shared" si="236"/>
        <v>0</v>
      </c>
      <c r="R732" s="10">
        <v>642</v>
      </c>
      <c r="S732" s="178" t="s">
        <v>771</v>
      </c>
      <c r="T732" s="8">
        <v>158</v>
      </c>
      <c r="U732" s="8">
        <v>266</v>
      </c>
      <c r="V732" s="8">
        <v>169</v>
      </c>
      <c r="W732" s="172">
        <f t="shared" si="239"/>
        <v>3086</v>
      </c>
      <c r="X732" s="10">
        <v>642</v>
      </c>
      <c r="AH732" s="178" t="s">
        <v>685</v>
      </c>
      <c r="AI732" s="172">
        <v>598</v>
      </c>
    </row>
    <row r="733" spans="3:35" x14ac:dyDescent="0.15">
      <c r="C733" s="217" t="str">
        <f t="shared" si="229"/>
        <v>-</v>
      </c>
      <c r="D733" s="218" t="str">
        <f>G$75</f>
        <v>-</v>
      </c>
      <c r="E733" s="46" t="str">
        <f t="shared" si="237"/>
        <v>-</v>
      </c>
      <c r="F733" s="10" t="str">
        <f t="shared" si="230"/>
        <v>ooo</v>
      </c>
      <c r="G733" s="42">
        <f t="shared" si="231"/>
        <v>0</v>
      </c>
      <c r="H733" s="43">
        <f>IF(AND($E$4=G733,$H$4=F733,$P$57&lt;=SUM(C733:E733),SUM(C733:E733)&lt;=$P$58),1+MAX(H$84:H732),0)</f>
        <v>0</v>
      </c>
      <c r="I733" s="43">
        <f t="shared" si="232"/>
        <v>0</v>
      </c>
      <c r="J733" s="219" t="str">
        <f t="shared" si="233"/>
        <v>-</v>
      </c>
      <c r="K733" s="218" t="str">
        <f>N$75</f>
        <v>-</v>
      </c>
      <c r="L733" s="46" t="str">
        <f t="shared" si="238"/>
        <v>-</v>
      </c>
      <c r="M733" s="10" t="str">
        <f t="shared" si="234"/>
        <v>ooo</v>
      </c>
      <c r="N733" s="42">
        <f t="shared" si="235"/>
        <v>0</v>
      </c>
      <c r="O733" s="43">
        <f>IF(AND($E$4=N733,$H$4=M733,$P$57&lt;=SUM(J733:L733),SUM(J733:L733)&lt;=$P$58),1+MAX(O$84:O732),0)</f>
        <v>0</v>
      </c>
      <c r="P733" s="43">
        <f t="shared" si="236"/>
        <v>0</v>
      </c>
      <c r="R733" s="10">
        <v>643</v>
      </c>
      <c r="S733" s="178" t="s">
        <v>730</v>
      </c>
      <c r="T733" s="8">
        <v>200</v>
      </c>
      <c r="U733" s="8">
        <v>302</v>
      </c>
      <c r="V733" s="8">
        <v>242</v>
      </c>
      <c r="W733" s="172">
        <f t="shared" si="239"/>
        <v>4587</v>
      </c>
      <c r="X733" s="10">
        <v>643</v>
      </c>
      <c r="AH733" s="178" t="s">
        <v>686</v>
      </c>
      <c r="AI733" s="172">
        <v>599</v>
      </c>
    </row>
    <row r="734" spans="3:35" x14ac:dyDescent="0.15">
      <c r="C734" s="217" t="str">
        <f t="shared" si="229"/>
        <v>-</v>
      </c>
      <c r="D734" s="218" t="str">
        <f>G$76</f>
        <v>-</v>
      </c>
      <c r="E734" s="46" t="str">
        <f t="shared" si="237"/>
        <v>-</v>
      </c>
      <c r="F734" s="10" t="str">
        <f t="shared" si="230"/>
        <v>ooo</v>
      </c>
      <c r="G734" s="42">
        <f t="shared" si="231"/>
        <v>0</v>
      </c>
      <c r="H734" s="43">
        <f>IF(AND($E$4=G734,$H$4=F734,$P$57&lt;=SUM(C734:E734),SUM(C734:E734)&lt;=$P$58),1+MAX(H$84:H733),0)</f>
        <v>0</v>
      </c>
      <c r="I734" s="43">
        <f t="shared" si="232"/>
        <v>0</v>
      </c>
      <c r="J734" s="219" t="str">
        <f t="shared" si="233"/>
        <v>-</v>
      </c>
      <c r="K734" s="218" t="str">
        <f>N$76</f>
        <v>-</v>
      </c>
      <c r="L734" s="46" t="str">
        <f t="shared" si="238"/>
        <v>-</v>
      </c>
      <c r="M734" s="10" t="str">
        <f t="shared" si="234"/>
        <v>ooo</v>
      </c>
      <c r="N734" s="42">
        <f t="shared" si="235"/>
        <v>0</v>
      </c>
      <c r="O734" s="43">
        <f>IF(AND($E$4=N734,$H$4=M734,$P$57&lt;=SUM(J734:L734),SUM(J734:L734)&lt;=$P$58),1+MAX(O$84:O733),0)</f>
        <v>0</v>
      </c>
      <c r="P734" s="43">
        <f t="shared" si="236"/>
        <v>0</v>
      </c>
      <c r="R734" s="10">
        <v>644</v>
      </c>
      <c r="S734" s="178" t="s">
        <v>731</v>
      </c>
      <c r="T734" s="8">
        <v>200</v>
      </c>
      <c r="U734" s="8">
        <v>302</v>
      </c>
      <c r="V734" s="8">
        <v>242</v>
      </c>
      <c r="W734" s="172">
        <f t="shared" si="239"/>
        <v>4587</v>
      </c>
      <c r="X734" s="10">
        <v>644</v>
      </c>
      <c r="AH734" s="178" t="s">
        <v>687</v>
      </c>
      <c r="AI734" s="172">
        <v>600</v>
      </c>
    </row>
    <row r="735" spans="3:35" x14ac:dyDescent="0.15">
      <c r="C735" s="217" t="str">
        <f t="shared" si="229"/>
        <v>-</v>
      </c>
      <c r="D735" s="218" t="str">
        <f>G$77</f>
        <v>-</v>
      </c>
      <c r="E735" s="46" t="str">
        <f t="shared" si="237"/>
        <v>-</v>
      </c>
      <c r="F735" s="10" t="str">
        <f t="shared" si="230"/>
        <v>ooo</v>
      </c>
      <c r="G735" s="42">
        <f t="shared" si="231"/>
        <v>0</v>
      </c>
      <c r="H735" s="43">
        <f>IF(AND($E$4=G735,$H$4=F735,$P$57&lt;=SUM(C735:E735),SUM(C735:E735)&lt;=$P$58),1+MAX(H$84:H734),0)</f>
        <v>0</v>
      </c>
      <c r="I735" s="43">
        <f t="shared" si="232"/>
        <v>0</v>
      </c>
      <c r="J735" s="219" t="str">
        <f t="shared" si="233"/>
        <v>-</v>
      </c>
      <c r="K735" s="218" t="str">
        <f>N$77</f>
        <v>-</v>
      </c>
      <c r="L735" s="46" t="str">
        <f t="shared" si="238"/>
        <v>-</v>
      </c>
      <c r="M735" s="10" t="str">
        <f t="shared" si="234"/>
        <v>ooo</v>
      </c>
      <c r="N735" s="42">
        <f t="shared" si="235"/>
        <v>0</v>
      </c>
      <c r="O735" s="43">
        <f>IF(AND($E$4=N735,$H$4=M735,$P$57&lt;=SUM(J735:L735),SUM(J735:L735)&lt;=$P$58),1+MAX(O$84:O734),0)</f>
        <v>0</v>
      </c>
      <c r="P735" s="43">
        <f t="shared" si="236"/>
        <v>0</v>
      </c>
      <c r="R735" s="10">
        <v>645</v>
      </c>
      <c r="S735" s="178" t="s">
        <v>775</v>
      </c>
      <c r="T735" s="8">
        <v>178</v>
      </c>
      <c r="U735" s="8">
        <v>261</v>
      </c>
      <c r="V735" s="8">
        <v>187</v>
      </c>
      <c r="W735" s="172">
        <f t="shared" si="239"/>
        <v>3355</v>
      </c>
      <c r="X735" s="10">
        <v>645</v>
      </c>
      <c r="AH735" s="178" t="s">
        <v>688</v>
      </c>
      <c r="AI735" s="172">
        <v>601</v>
      </c>
    </row>
    <row r="736" spans="3:35" x14ac:dyDescent="0.15">
      <c r="C736" s="217" t="str">
        <f t="shared" si="229"/>
        <v>-</v>
      </c>
      <c r="D736" s="218" t="str">
        <f>G$78</f>
        <v>-</v>
      </c>
      <c r="E736" s="46" t="str">
        <f t="shared" si="237"/>
        <v>-</v>
      </c>
      <c r="F736" s="10" t="str">
        <f t="shared" si="230"/>
        <v>ooo</v>
      </c>
      <c r="G736" s="42">
        <f t="shared" si="231"/>
        <v>0</v>
      </c>
      <c r="H736" s="43">
        <f>IF(AND($E$4=G736,$H$4=F736,$P$57&lt;=SUM(C736:E736),SUM(C736:E736)&lt;=$P$58),1+MAX(H$84:H735),0)</f>
        <v>0</v>
      </c>
      <c r="I736" s="43">
        <f t="shared" si="232"/>
        <v>0</v>
      </c>
      <c r="J736" s="219" t="str">
        <f t="shared" si="233"/>
        <v>-</v>
      </c>
      <c r="K736" s="218" t="str">
        <f>N$78</f>
        <v>-</v>
      </c>
      <c r="L736" s="46" t="str">
        <f t="shared" si="238"/>
        <v>-</v>
      </c>
      <c r="M736" s="10" t="str">
        <f t="shared" si="234"/>
        <v>ooo</v>
      </c>
      <c r="N736" s="42">
        <f t="shared" si="235"/>
        <v>0</v>
      </c>
      <c r="O736" s="43">
        <f>IF(AND($E$4=N736,$H$4=M736,$P$57&lt;=SUM(J736:L736),SUM(J736:L736)&lt;=$P$58),1+MAX(O$84:O735),0)</f>
        <v>0</v>
      </c>
      <c r="P736" s="43">
        <f t="shared" si="236"/>
        <v>0</v>
      </c>
      <c r="R736" s="10">
        <v>646</v>
      </c>
      <c r="S736" s="178" t="s">
        <v>777</v>
      </c>
      <c r="T736" s="8">
        <v>250</v>
      </c>
      <c r="U736" s="8">
        <v>270</v>
      </c>
      <c r="V736" s="8">
        <v>187</v>
      </c>
      <c r="W736" s="172">
        <f t="shared" si="239"/>
        <v>4059</v>
      </c>
      <c r="X736" s="10">
        <v>646</v>
      </c>
      <c r="AH736" s="178" t="s">
        <v>689</v>
      </c>
      <c r="AI736" s="172">
        <v>602</v>
      </c>
    </row>
    <row r="737" spans="3:35" x14ac:dyDescent="0.15">
      <c r="C737" s="217" t="str">
        <f t="shared" si="229"/>
        <v>-</v>
      </c>
      <c r="D737" s="218" t="str">
        <f>G$79</f>
        <v>-</v>
      </c>
      <c r="E737" s="46" t="str">
        <f t="shared" si="237"/>
        <v>-</v>
      </c>
      <c r="F737" s="10" t="str">
        <f t="shared" si="230"/>
        <v>ooo</v>
      </c>
      <c r="G737" s="42">
        <f t="shared" si="231"/>
        <v>0</v>
      </c>
      <c r="H737" s="43">
        <f>IF(AND($E$4=G737,$H$4=F737,$P$57&lt;=SUM(C737:E737),SUM(C737:E737)&lt;=$P$58),1+MAX(H$84:H736),0)</f>
        <v>0</v>
      </c>
      <c r="I737" s="43">
        <f t="shared" si="232"/>
        <v>0</v>
      </c>
      <c r="J737" s="219" t="str">
        <f t="shared" si="233"/>
        <v>-</v>
      </c>
      <c r="K737" s="218" t="str">
        <f>N$79</f>
        <v>-</v>
      </c>
      <c r="L737" s="46" t="str">
        <f t="shared" si="238"/>
        <v>-</v>
      </c>
      <c r="M737" s="10" t="str">
        <f t="shared" si="234"/>
        <v>ooo</v>
      </c>
      <c r="N737" s="42">
        <f t="shared" si="235"/>
        <v>0</v>
      </c>
      <c r="O737" s="43">
        <f>IF(AND($E$4=N737,$H$4=M737,$P$57&lt;=SUM(J737:L737),SUM(J737:L737)&lt;=$P$58),1+MAX(O$84:O736),0)</f>
        <v>0</v>
      </c>
      <c r="P737" s="43">
        <f t="shared" si="236"/>
        <v>0</v>
      </c>
      <c r="R737" s="10">
        <v>647</v>
      </c>
      <c r="S737" s="178" t="s">
        <v>779</v>
      </c>
      <c r="T737" s="8">
        <v>182</v>
      </c>
      <c r="U737" s="8">
        <v>260</v>
      </c>
      <c r="V737" s="8">
        <v>192</v>
      </c>
      <c r="W737" s="172">
        <f t="shared" si="239"/>
        <v>3418</v>
      </c>
      <c r="X737" s="10">
        <v>647</v>
      </c>
      <c r="AH737" s="178" t="s">
        <v>690</v>
      </c>
      <c r="AI737" s="172">
        <v>603</v>
      </c>
    </row>
    <row r="738" spans="3:35" x14ac:dyDescent="0.15">
      <c r="C738" s="217" t="str">
        <f t="shared" si="229"/>
        <v>-</v>
      </c>
      <c r="D738" s="218" t="str">
        <f>G$80</f>
        <v>-</v>
      </c>
      <c r="E738" s="46" t="str">
        <f t="shared" si="237"/>
        <v>-</v>
      </c>
      <c r="F738" s="10" t="str">
        <f t="shared" si="230"/>
        <v>ooo</v>
      </c>
      <c r="G738" s="42">
        <f t="shared" si="231"/>
        <v>0</v>
      </c>
      <c r="H738" s="43">
        <f>IF(AND($E$4=G738,$H$4=F738,$P$57&lt;=SUM(C738:E738),SUM(C738:E738)&lt;=$P$58),1+MAX(H$84:H737),0)</f>
        <v>0</v>
      </c>
      <c r="I738" s="43">
        <f t="shared" si="232"/>
        <v>0</v>
      </c>
      <c r="J738" s="219" t="str">
        <f t="shared" si="233"/>
        <v>-</v>
      </c>
      <c r="K738" s="218" t="str">
        <f>N$80</f>
        <v>-</v>
      </c>
      <c r="L738" s="46" t="str">
        <f t="shared" si="238"/>
        <v>-</v>
      </c>
      <c r="M738" s="10" t="str">
        <f t="shared" si="234"/>
        <v>ooo</v>
      </c>
      <c r="N738" s="42">
        <f t="shared" si="235"/>
        <v>0</v>
      </c>
      <c r="O738" s="43">
        <f>IF(AND($E$4=N738,$H$4=M738,$P$57&lt;=SUM(J738:L738),SUM(J738:L738)&lt;=$P$58),1+MAX(O$84:O737),0)</f>
        <v>0</v>
      </c>
      <c r="P738" s="43">
        <f t="shared" si="236"/>
        <v>0</v>
      </c>
      <c r="R738" s="10">
        <v>648</v>
      </c>
      <c r="S738" s="178" t="s">
        <v>781</v>
      </c>
      <c r="T738" s="8">
        <v>200</v>
      </c>
      <c r="U738" s="8">
        <v>250</v>
      </c>
      <c r="V738" s="8">
        <v>250</v>
      </c>
      <c r="W738" s="172">
        <f t="shared" si="239"/>
        <v>3894</v>
      </c>
      <c r="X738" s="10">
        <v>648</v>
      </c>
      <c r="Y738" s="31"/>
      <c r="Z738" s="31"/>
      <c r="AA738" s="31"/>
      <c r="AB738" s="31"/>
      <c r="AC738" s="31"/>
      <c r="AD738" s="31"/>
      <c r="AE738" s="31"/>
      <c r="AH738" s="178" t="s">
        <v>691</v>
      </c>
      <c r="AI738" s="172">
        <v>604</v>
      </c>
    </row>
    <row r="739" spans="3:35" x14ac:dyDescent="0.15">
      <c r="C739" s="217" t="str">
        <f t="shared" si="229"/>
        <v>-</v>
      </c>
      <c r="D739" s="218" t="str">
        <f>G$81</f>
        <v>-</v>
      </c>
      <c r="E739" s="46" t="str">
        <f t="shared" si="237"/>
        <v>-</v>
      </c>
      <c r="F739" s="10" t="str">
        <f t="shared" si="230"/>
        <v>ooo</v>
      </c>
      <c r="G739" s="42">
        <f t="shared" si="231"/>
        <v>0</v>
      </c>
      <c r="H739" s="43">
        <f>IF(AND($E$4=G739,$H$4=F739,$P$57&lt;=SUM(C739:E739),SUM(C739:E739)&lt;=$P$58),1+MAX(H$84:H738),0)</f>
        <v>0</v>
      </c>
      <c r="I739" s="43">
        <f t="shared" si="232"/>
        <v>0</v>
      </c>
      <c r="J739" s="219" t="str">
        <f t="shared" si="233"/>
        <v>-</v>
      </c>
      <c r="K739" s="218" t="str">
        <f>N$81</f>
        <v>-</v>
      </c>
      <c r="L739" s="46" t="str">
        <f t="shared" si="238"/>
        <v>-</v>
      </c>
      <c r="M739" s="10" t="str">
        <f t="shared" si="234"/>
        <v>ooo</v>
      </c>
      <c r="N739" s="42">
        <f t="shared" si="235"/>
        <v>0</v>
      </c>
      <c r="O739" s="43">
        <f>IF(AND($E$4=N739,$H$4=M739,$P$57&lt;=SUM(J739:L739),SUM(J739:L739)&lt;=$P$58),1+MAX(O$84:O738),0)</f>
        <v>0</v>
      </c>
      <c r="P739" s="43">
        <f t="shared" si="236"/>
        <v>0</v>
      </c>
      <c r="R739" s="8">
        <v>649</v>
      </c>
      <c r="S739" s="178" t="s">
        <v>736</v>
      </c>
      <c r="T739" s="8">
        <v>142</v>
      </c>
      <c r="U739" s="8">
        <v>252</v>
      </c>
      <c r="V739" s="8">
        <v>199</v>
      </c>
      <c r="W739" s="172">
        <f t="shared" si="239"/>
        <v>3013</v>
      </c>
      <c r="X739" s="10">
        <v>649</v>
      </c>
      <c r="Y739" s="49"/>
      <c r="Z739" s="49"/>
      <c r="AA739" s="49"/>
      <c r="AB739" s="49"/>
      <c r="AC739" s="49"/>
      <c r="AD739" s="49"/>
      <c r="AE739" s="49"/>
      <c r="AF739" s="49"/>
      <c r="AG739" s="49"/>
      <c r="AH739" s="178" t="s">
        <v>692</v>
      </c>
      <c r="AI739" s="172">
        <v>605</v>
      </c>
    </row>
    <row r="740" spans="3:35" x14ac:dyDescent="0.15">
      <c r="C740" s="217" t="str">
        <f t="shared" ref="C740:C755" si="240">F$75</f>
        <v>-</v>
      </c>
      <c r="D740" s="218">
        <f>G$66</f>
        <v>13</v>
      </c>
      <c r="E740" s="46" t="str">
        <f t="shared" si="237"/>
        <v>-</v>
      </c>
      <c r="F740" s="10" t="str">
        <f t="shared" si="230"/>
        <v>oio</v>
      </c>
      <c r="G740" s="42">
        <f t="shared" si="231"/>
        <v>0</v>
      </c>
      <c r="H740" s="43">
        <f>IF(AND($E$4=G740,$H$4=F740,$P$57&lt;=SUM(C740:E740),SUM(C740:E740)&lt;=$P$58),1+MAX(H$84:H739),0)</f>
        <v>0</v>
      </c>
      <c r="I740" s="43">
        <f t="shared" si="232"/>
        <v>0</v>
      </c>
      <c r="J740" s="219" t="str">
        <f t="shared" ref="J740:J755" si="241">M$75</f>
        <v>-</v>
      </c>
      <c r="K740" s="218">
        <f>N$66</f>
        <v>13</v>
      </c>
      <c r="L740" s="46" t="str">
        <f t="shared" si="238"/>
        <v>-</v>
      </c>
      <c r="M740" s="10" t="str">
        <f t="shared" si="234"/>
        <v>oio</v>
      </c>
      <c r="N740" s="42">
        <f t="shared" si="235"/>
        <v>0</v>
      </c>
      <c r="O740" s="43">
        <f>IF(AND($E$4=N740,$H$4=M740,$P$57&lt;=SUM(J740:L740),SUM(J740:L740)&lt;=$P$58),1+MAX(O$84:O739),0)</f>
        <v>0</v>
      </c>
      <c r="P740" s="43">
        <f t="shared" si="236"/>
        <v>0</v>
      </c>
      <c r="R740" s="39">
        <v>650</v>
      </c>
      <c r="S740" s="177" t="s">
        <v>737</v>
      </c>
      <c r="T740" s="39">
        <v>112</v>
      </c>
      <c r="U740" s="39">
        <v>110</v>
      </c>
      <c r="V740" s="39">
        <v>116</v>
      </c>
      <c r="W740" s="67">
        <f t="shared" si="239"/>
        <v>992</v>
      </c>
      <c r="X740" s="39">
        <v>650</v>
      </c>
      <c r="AB740" s="13"/>
      <c r="AC740" s="13"/>
      <c r="AH740" s="178" t="s">
        <v>693</v>
      </c>
      <c r="AI740" s="172">
        <v>606</v>
      </c>
    </row>
    <row r="741" spans="3:35" x14ac:dyDescent="0.15">
      <c r="C741" s="217" t="str">
        <f t="shared" si="240"/>
        <v>-</v>
      </c>
      <c r="D741" s="218">
        <f>G$67</f>
        <v>14</v>
      </c>
      <c r="E741" s="46" t="str">
        <f t="shared" si="237"/>
        <v>-</v>
      </c>
      <c r="F741" s="10" t="str">
        <f t="shared" si="230"/>
        <v>oio</v>
      </c>
      <c r="G741" s="42">
        <f t="shared" si="231"/>
        <v>0</v>
      </c>
      <c r="H741" s="43">
        <f>IF(AND($E$4=G741,$H$4=F741,$P$57&lt;=SUM(C741:E741),SUM(C741:E741)&lt;=$P$58),1+MAX(H$84:H740),0)</f>
        <v>0</v>
      </c>
      <c r="I741" s="43">
        <f t="shared" si="232"/>
        <v>0</v>
      </c>
      <c r="J741" s="219" t="str">
        <f t="shared" si="241"/>
        <v>-</v>
      </c>
      <c r="K741" s="218" t="str">
        <f>N$67</f>
        <v>-</v>
      </c>
      <c r="L741" s="46" t="str">
        <f t="shared" si="238"/>
        <v>-</v>
      </c>
      <c r="M741" s="10" t="str">
        <f t="shared" si="234"/>
        <v>ooo</v>
      </c>
      <c r="N741" s="42">
        <f t="shared" si="235"/>
        <v>0</v>
      </c>
      <c r="O741" s="43">
        <f>IF(AND($E$4=N741,$H$4=M741,$P$57&lt;=SUM(J741:L741),SUM(J741:L741)&lt;=$P$58),1+MAX(O$84:O740),0)</f>
        <v>0</v>
      </c>
      <c r="P741" s="43">
        <f t="shared" si="236"/>
        <v>0</v>
      </c>
      <c r="R741" s="10">
        <v>651</v>
      </c>
      <c r="S741" s="178" t="s">
        <v>738</v>
      </c>
      <c r="T741" s="8">
        <v>122</v>
      </c>
      <c r="U741" s="8">
        <v>146</v>
      </c>
      <c r="V741" s="8">
        <v>174</v>
      </c>
      <c r="W741" s="172">
        <f t="shared" si="239"/>
        <v>1594</v>
      </c>
      <c r="X741" s="10">
        <v>651</v>
      </c>
      <c r="AH741" s="178" t="s">
        <v>694</v>
      </c>
      <c r="AI741" s="172">
        <v>607</v>
      </c>
    </row>
    <row r="742" spans="3:35" x14ac:dyDescent="0.15">
      <c r="C742" s="217" t="str">
        <f t="shared" si="240"/>
        <v>-</v>
      </c>
      <c r="D742" s="218" t="str">
        <f>G$68</f>
        <v>-</v>
      </c>
      <c r="E742" s="46" t="str">
        <f t="shared" si="237"/>
        <v>-</v>
      </c>
      <c r="F742" s="10" t="str">
        <f t="shared" si="230"/>
        <v>ooo</v>
      </c>
      <c r="G742" s="42">
        <f t="shared" si="231"/>
        <v>0</v>
      </c>
      <c r="H742" s="43">
        <f>IF(AND($E$4=G742,$H$4=F742,$P$57&lt;=SUM(C742:E742),SUM(C742:E742)&lt;=$P$58),1+MAX(H$84:H741),0)</f>
        <v>0</v>
      </c>
      <c r="I742" s="43">
        <f t="shared" si="232"/>
        <v>0</v>
      </c>
      <c r="J742" s="219" t="str">
        <f t="shared" si="241"/>
        <v>-</v>
      </c>
      <c r="K742" s="218" t="str">
        <f>N$68</f>
        <v>-</v>
      </c>
      <c r="L742" s="46" t="str">
        <f t="shared" si="238"/>
        <v>-</v>
      </c>
      <c r="M742" s="10" t="str">
        <f t="shared" si="234"/>
        <v>ooo</v>
      </c>
      <c r="N742" s="42">
        <f t="shared" si="235"/>
        <v>0</v>
      </c>
      <c r="O742" s="43">
        <f>IF(AND($E$4=N742,$H$4=M742,$P$57&lt;=SUM(J742:L742),SUM(J742:L742)&lt;=$P$58),1+MAX(O$84:O741),0)</f>
        <v>0</v>
      </c>
      <c r="P742" s="43">
        <f t="shared" si="236"/>
        <v>0</v>
      </c>
      <c r="R742" s="10">
        <v>652</v>
      </c>
      <c r="S742" s="178" t="s">
        <v>739</v>
      </c>
      <c r="T742" s="8">
        <v>176</v>
      </c>
      <c r="U742" s="8">
        <v>201</v>
      </c>
      <c r="V742" s="8">
        <v>227</v>
      </c>
      <c r="W742" s="172">
        <f t="shared" si="239"/>
        <v>2859</v>
      </c>
      <c r="X742" s="10">
        <v>652</v>
      </c>
      <c r="AH742" s="178" t="s">
        <v>695</v>
      </c>
      <c r="AI742" s="172">
        <v>608</v>
      </c>
    </row>
    <row r="743" spans="3:35" x14ac:dyDescent="0.15">
      <c r="C743" s="217" t="str">
        <f t="shared" si="240"/>
        <v>-</v>
      </c>
      <c r="D743" s="218" t="str">
        <f>G$69</f>
        <v>-</v>
      </c>
      <c r="E743" s="46" t="str">
        <f t="shared" si="237"/>
        <v>-</v>
      </c>
      <c r="F743" s="10" t="str">
        <f t="shared" si="230"/>
        <v>ooo</v>
      </c>
      <c r="G743" s="42">
        <f t="shared" si="231"/>
        <v>0</v>
      </c>
      <c r="H743" s="43">
        <f>IF(AND($E$4=G743,$H$4=F743,$P$57&lt;=SUM(C743:E743),SUM(C743:E743)&lt;=$P$58),1+MAX(H$84:H742),0)</f>
        <v>0</v>
      </c>
      <c r="I743" s="43">
        <f t="shared" si="232"/>
        <v>0</v>
      </c>
      <c r="J743" s="219" t="str">
        <f t="shared" si="241"/>
        <v>-</v>
      </c>
      <c r="K743" s="218" t="str">
        <f>N$69</f>
        <v>-</v>
      </c>
      <c r="L743" s="46" t="str">
        <f t="shared" si="238"/>
        <v>-</v>
      </c>
      <c r="M743" s="10" t="str">
        <f t="shared" si="234"/>
        <v>ooo</v>
      </c>
      <c r="N743" s="42">
        <f t="shared" si="235"/>
        <v>0</v>
      </c>
      <c r="O743" s="43">
        <f>IF(AND($E$4=N743,$H$4=M743,$P$57&lt;=SUM(J743:L743),SUM(J743:L743)&lt;=$P$58),1+MAX(O$84:O742),0)</f>
        <v>0</v>
      </c>
      <c r="P743" s="43">
        <f t="shared" si="236"/>
        <v>0</v>
      </c>
      <c r="R743" s="10">
        <v>653</v>
      </c>
      <c r="S743" s="178" t="s">
        <v>740</v>
      </c>
      <c r="T743" s="8">
        <v>80</v>
      </c>
      <c r="U743" s="8">
        <v>116</v>
      </c>
      <c r="V743" s="8">
        <v>112</v>
      </c>
      <c r="W743" s="172">
        <f t="shared" si="239"/>
        <v>885</v>
      </c>
      <c r="X743" s="10">
        <v>653</v>
      </c>
      <c r="AH743" s="178" t="s">
        <v>696</v>
      </c>
      <c r="AI743" s="172">
        <v>609</v>
      </c>
    </row>
    <row r="744" spans="3:35" x14ac:dyDescent="0.15">
      <c r="C744" s="217" t="str">
        <f t="shared" si="240"/>
        <v>-</v>
      </c>
      <c r="D744" s="218" t="str">
        <f>G$70</f>
        <v>-</v>
      </c>
      <c r="E744" s="46" t="str">
        <f t="shared" si="237"/>
        <v>-</v>
      </c>
      <c r="F744" s="10" t="str">
        <f t="shared" si="230"/>
        <v>ooo</v>
      </c>
      <c r="G744" s="42">
        <f t="shared" si="231"/>
        <v>0</v>
      </c>
      <c r="H744" s="43">
        <f>IF(AND($E$4=G744,$H$4=F744,$P$57&lt;=SUM(C744:E744),SUM(C744:E744)&lt;=$P$58),1+MAX(H$84:H743),0)</f>
        <v>0</v>
      </c>
      <c r="I744" s="43">
        <f t="shared" si="232"/>
        <v>0</v>
      </c>
      <c r="J744" s="219" t="str">
        <f t="shared" si="241"/>
        <v>-</v>
      </c>
      <c r="K744" s="218" t="str">
        <f>N$70</f>
        <v>-</v>
      </c>
      <c r="L744" s="46" t="str">
        <f t="shared" si="238"/>
        <v>-</v>
      </c>
      <c r="M744" s="10" t="str">
        <f t="shared" si="234"/>
        <v>ooo</v>
      </c>
      <c r="N744" s="42">
        <f t="shared" si="235"/>
        <v>0</v>
      </c>
      <c r="O744" s="43">
        <f>IF(AND($E$4=N744,$H$4=M744,$P$57&lt;=SUM(J744:L744),SUM(J744:L744)&lt;=$P$58),1+MAX(O$84:O743),0)</f>
        <v>0</v>
      </c>
      <c r="P744" s="43">
        <f t="shared" si="236"/>
        <v>0</v>
      </c>
      <c r="R744" s="10">
        <v>654</v>
      </c>
      <c r="S744" s="178" t="s">
        <v>741</v>
      </c>
      <c r="T744" s="8">
        <v>118</v>
      </c>
      <c r="U744" s="8">
        <v>171</v>
      </c>
      <c r="V744" s="8">
        <v>136</v>
      </c>
      <c r="W744" s="172">
        <f t="shared" si="239"/>
        <v>1622</v>
      </c>
      <c r="X744" s="10">
        <v>654</v>
      </c>
      <c r="AH744" s="178" t="s">
        <v>697</v>
      </c>
      <c r="AI744" s="172">
        <v>610</v>
      </c>
    </row>
    <row r="745" spans="3:35" x14ac:dyDescent="0.15">
      <c r="C745" s="217" t="str">
        <f t="shared" si="240"/>
        <v>-</v>
      </c>
      <c r="D745" s="218" t="str">
        <f>G$71</f>
        <v>-</v>
      </c>
      <c r="E745" s="46" t="str">
        <f t="shared" si="237"/>
        <v>-</v>
      </c>
      <c r="F745" s="10" t="str">
        <f t="shared" si="230"/>
        <v>ooo</v>
      </c>
      <c r="G745" s="42">
        <f t="shared" si="231"/>
        <v>0</v>
      </c>
      <c r="H745" s="43">
        <f>IF(AND($E$4=G745,$H$4=F745,$P$57&lt;=SUM(C745:E745),SUM(C745:E745)&lt;=$P$58),1+MAX(H$84:H744),0)</f>
        <v>0</v>
      </c>
      <c r="I745" s="43">
        <f t="shared" si="232"/>
        <v>0</v>
      </c>
      <c r="J745" s="219" t="str">
        <f t="shared" si="241"/>
        <v>-</v>
      </c>
      <c r="K745" s="218" t="str">
        <f>N$71</f>
        <v>-</v>
      </c>
      <c r="L745" s="46" t="str">
        <f t="shared" si="238"/>
        <v>-</v>
      </c>
      <c r="M745" s="10" t="str">
        <f t="shared" si="234"/>
        <v>ooo</v>
      </c>
      <c r="N745" s="42">
        <f t="shared" si="235"/>
        <v>0</v>
      </c>
      <c r="O745" s="43">
        <f>IF(AND($E$4=N745,$H$4=M745,$P$57&lt;=SUM(J745:L745),SUM(J745:L745)&lt;=$P$58),1+MAX(O$84:O744),0)</f>
        <v>0</v>
      </c>
      <c r="P745" s="43">
        <f t="shared" si="236"/>
        <v>0</v>
      </c>
      <c r="R745" s="10">
        <v>655</v>
      </c>
      <c r="S745" s="178" t="s">
        <v>742</v>
      </c>
      <c r="T745" s="8">
        <v>150</v>
      </c>
      <c r="U745" s="8">
        <v>230</v>
      </c>
      <c r="V745" s="8">
        <v>204</v>
      </c>
      <c r="W745" s="172">
        <f t="shared" si="239"/>
        <v>2867</v>
      </c>
      <c r="X745" s="10">
        <v>655</v>
      </c>
      <c r="AH745" s="178" t="s">
        <v>698</v>
      </c>
      <c r="AI745" s="172">
        <v>611</v>
      </c>
    </row>
    <row r="746" spans="3:35" x14ac:dyDescent="0.15">
      <c r="C746" s="217" t="str">
        <f t="shared" si="240"/>
        <v>-</v>
      </c>
      <c r="D746" s="218" t="str">
        <f>G$72</f>
        <v>-</v>
      </c>
      <c r="E746" s="46" t="str">
        <f t="shared" si="237"/>
        <v>-</v>
      </c>
      <c r="F746" s="10" t="str">
        <f t="shared" si="230"/>
        <v>ooo</v>
      </c>
      <c r="G746" s="42">
        <f t="shared" si="231"/>
        <v>0</v>
      </c>
      <c r="H746" s="43">
        <f>IF(AND($E$4=G746,$H$4=F746,$P$57&lt;=SUM(C746:E746),SUM(C746:E746)&lt;=$P$58),1+MAX(H$84:H745),0)</f>
        <v>0</v>
      </c>
      <c r="I746" s="43">
        <f t="shared" si="232"/>
        <v>0</v>
      </c>
      <c r="J746" s="219" t="str">
        <f t="shared" si="241"/>
        <v>-</v>
      </c>
      <c r="K746" s="218" t="str">
        <f>N$72</f>
        <v>-</v>
      </c>
      <c r="L746" s="46" t="str">
        <f t="shared" si="238"/>
        <v>-</v>
      </c>
      <c r="M746" s="10" t="str">
        <f t="shared" si="234"/>
        <v>ooo</v>
      </c>
      <c r="N746" s="42">
        <f t="shared" si="235"/>
        <v>0</v>
      </c>
      <c r="O746" s="43">
        <f>IF(AND($E$4=N746,$H$4=M746,$P$57&lt;=SUM(J746:L746),SUM(J746:L746)&lt;=$P$58),1+MAX(O$84:O745),0)</f>
        <v>0</v>
      </c>
      <c r="P746" s="43">
        <f t="shared" si="236"/>
        <v>0</v>
      </c>
      <c r="R746" s="10">
        <v>656</v>
      </c>
      <c r="S746" s="178" t="s">
        <v>743</v>
      </c>
      <c r="T746" s="8">
        <v>82</v>
      </c>
      <c r="U746" s="8">
        <v>122</v>
      </c>
      <c r="V746" s="8">
        <v>86</v>
      </c>
      <c r="W746" s="172">
        <f t="shared" si="239"/>
        <v>834</v>
      </c>
      <c r="X746" s="10">
        <v>656</v>
      </c>
      <c r="AH746" s="178" t="s">
        <v>699</v>
      </c>
      <c r="AI746" s="172">
        <v>612</v>
      </c>
    </row>
    <row r="747" spans="3:35" x14ac:dyDescent="0.15">
      <c r="C747" s="217" t="str">
        <f t="shared" si="240"/>
        <v>-</v>
      </c>
      <c r="D747" s="218" t="str">
        <f>G$73</f>
        <v>-</v>
      </c>
      <c r="E747" s="46" t="str">
        <f t="shared" si="237"/>
        <v>-</v>
      </c>
      <c r="F747" s="10" t="str">
        <f t="shared" si="230"/>
        <v>ooo</v>
      </c>
      <c r="G747" s="42">
        <f t="shared" si="231"/>
        <v>0</v>
      </c>
      <c r="H747" s="43">
        <f>IF(AND($E$4=G747,$H$4=F747,$P$57&lt;=SUM(C747:E747),SUM(C747:E747)&lt;=$P$58),1+MAX(H$84:H746),0)</f>
        <v>0</v>
      </c>
      <c r="I747" s="43">
        <f t="shared" si="232"/>
        <v>0</v>
      </c>
      <c r="J747" s="219" t="str">
        <f t="shared" si="241"/>
        <v>-</v>
      </c>
      <c r="K747" s="218" t="str">
        <f>N$73</f>
        <v>-</v>
      </c>
      <c r="L747" s="46" t="str">
        <f t="shared" si="238"/>
        <v>-</v>
      </c>
      <c r="M747" s="10" t="str">
        <f t="shared" si="234"/>
        <v>ooo</v>
      </c>
      <c r="N747" s="42">
        <f t="shared" si="235"/>
        <v>0</v>
      </c>
      <c r="O747" s="43">
        <f>IF(AND($E$4=N747,$H$4=M747,$P$57&lt;=SUM(J747:L747),SUM(J747:L747)&lt;=$P$58),1+MAX(O$84:O746),0)</f>
        <v>0</v>
      </c>
      <c r="P747" s="43">
        <f t="shared" si="236"/>
        <v>0</v>
      </c>
      <c r="R747" s="10">
        <v>657</v>
      </c>
      <c r="S747" s="178" t="s">
        <v>744</v>
      </c>
      <c r="T747" s="8">
        <v>108</v>
      </c>
      <c r="U747" s="8">
        <v>168</v>
      </c>
      <c r="V747" s="8">
        <v>116</v>
      </c>
      <c r="W747" s="172">
        <f t="shared" si="239"/>
        <v>1430</v>
      </c>
      <c r="X747" s="10">
        <v>657</v>
      </c>
      <c r="AH747" s="178" t="s">
        <v>700</v>
      </c>
      <c r="AI747" s="172">
        <v>613</v>
      </c>
    </row>
    <row r="748" spans="3:35" x14ac:dyDescent="0.15">
      <c r="C748" s="217" t="str">
        <f t="shared" si="240"/>
        <v>-</v>
      </c>
      <c r="D748" s="218" t="str">
        <f>G$74</f>
        <v>-</v>
      </c>
      <c r="E748" s="46" t="str">
        <f t="shared" si="237"/>
        <v>-</v>
      </c>
      <c r="F748" s="10" t="str">
        <f t="shared" si="230"/>
        <v>ooo</v>
      </c>
      <c r="G748" s="42">
        <f t="shared" si="231"/>
        <v>0</v>
      </c>
      <c r="H748" s="43">
        <f>IF(AND($E$4=G748,$H$4=F748,$P$57&lt;=SUM(C748:E748),SUM(C748:E748)&lt;=$P$58),1+MAX(H$84:H747),0)</f>
        <v>0</v>
      </c>
      <c r="I748" s="43">
        <f t="shared" si="232"/>
        <v>0</v>
      </c>
      <c r="J748" s="219" t="str">
        <f t="shared" si="241"/>
        <v>-</v>
      </c>
      <c r="K748" s="218" t="str">
        <f>N$74</f>
        <v>-</v>
      </c>
      <c r="L748" s="46" t="str">
        <f t="shared" si="238"/>
        <v>-</v>
      </c>
      <c r="M748" s="10" t="str">
        <f t="shared" si="234"/>
        <v>ooo</v>
      </c>
      <c r="N748" s="42">
        <f t="shared" si="235"/>
        <v>0</v>
      </c>
      <c r="O748" s="43">
        <f>IF(AND($E$4=N748,$H$4=M748,$P$57&lt;=SUM(J748:L748),SUM(J748:L748)&lt;=$P$58),1+MAX(O$84:O747),0)</f>
        <v>0</v>
      </c>
      <c r="P748" s="43">
        <f t="shared" si="236"/>
        <v>0</v>
      </c>
      <c r="R748" s="10">
        <v>658</v>
      </c>
      <c r="S748" s="178" t="s">
        <v>792</v>
      </c>
      <c r="T748" s="8">
        <v>144</v>
      </c>
      <c r="U748" s="8">
        <v>223</v>
      </c>
      <c r="V748" s="8">
        <v>154</v>
      </c>
      <c r="W748" s="172">
        <f t="shared" si="239"/>
        <v>2401</v>
      </c>
      <c r="X748" s="10">
        <v>658</v>
      </c>
      <c r="AH748" s="178" t="s">
        <v>701</v>
      </c>
      <c r="AI748" s="172">
        <v>614</v>
      </c>
    </row>
    <row r="749" spans="3:35" x14ac:dyDescent="0.15">
      <c r="C749" s="217" t="str">
        <f t="shared" si="240"/>
        <v>-</v>
      </c>
      <c r="D749" s="218" t="str">
        <f>G$75</f>
        <v>-</v>
      </c>
      <c r="E749" s="46" t="str">
        <f t="shared" si="237"/>
        <v>-</v>
      </c>
      <c r="F749" s="10" t="str">
        <f t="shared" si="230"/>
        <v>ooo</v>
      </c>
      <c r="G749" s="42">
        <f t="shared" si="231"/>
        <v>0</v>
      </c>
      <c r="H749" s="43">
        <f>IF(AND($E$4=G749,$H$4=F749,$P$57&lt;=SUM(C749:E749),SUM(C749:E749)&lt;=$P$58),1+MAX(H$84:H748),0)</f>
        <v>0</v>
      </c>
      <c r="I749" s="43">
        <f t="shared" si="232"/>
        <v>0</v>
      </c>
      <c r="J749" s="219" t="str">
        <f t="shared" si="241"/>
        <v>-</v>
      </c>
      <c r="K749" s="218" t="str">
        <f>N$75</f>
        <v>-</v>
      </c>
      <c r="L749" s="46" t="str">
        <f t="shared" si="238"/>
        <v>-</v>
      </c>
      <c r="M749" s="10" t="str">
        <f t="shared" si="234"/>
        <v>ooo</v>
      </c>
      <c r="N749" s="42">
        <f t="shared" si="235"/>
        <v>0</v>
      </c>
      <c r="O749" s="43">
        <f>IF(AND($E$4=N749,$H$4=M749,$P$57&lt;=SUM(J749:L749),SUM(J749:L749)&lt;=$P$58),1+MAX(O$84:O748),0)</f>
        <v>0</v>
      </c>
      <c r="P749" s="43">
        <f t="shared" si="236"/>
        <v>0</v>
      </c>
      <c r="R749" s="10">
        <v>659</v>
      </c>
      <c r="S749" s="178" t="s">
        <v>746</v>
      </c>
      <c r="T749" s="8">
        <v>76</v>
      </c>
      <c r="U749" s="8">
        <v>68</v>
      </c>
      <c r="V749" s="8">
        <v>73</v>
      </c>
      <c r="W749" s="172">
        <f t="shared" si="239"/>
        <v>457</v>
      </c>
      <c r="X749" s="10">
        <v>659</v>
      </c>
      <c r="AH749" s="178" t="s">
        <v>702</v>
      </c>
      <c r="AI749" s="172">
        <v>615</v>
      </c>
    </row>
    <row r="750" spans="3:35" x14ac:dyDescent="0.15">
      <c r="C750" s="217" t="str">
        <f t="shared" si="240"/>
        <v>-</v>
      </c>
      <c r="D750" s="218" t="str">
        <f>G$76</f>
        <v>-</v>
      </c>
      <c r="E750" s="46" t="str">
        <f t="shared" si="237"/>
        <v>-</v>
      </c>
      <c r="F750" s="10" t="str">
        <f t="shared" si="230"/>
        <v>ooo</v>
      </c>
      <c r="G750" s="42">
        <f t="shared" si="231"/>
        <v>0</v>
      </c>
      <c r="H750" s="43">
        <f>IF(AND($E$4=G750,$H$4=F750,$P$57&lt;=SUM(C750:E750),SUM(C750:E750)&lt;=$P$58),1+MAX(H$84:H749),0)</f>
        <v>0</v>
      </c>
      <c r="I750" s="43">
        <f t="shared" si="232"/>
        <v>0</v>
      </c>
      <c r="J750" s="219" t="str">
        <f t="shared" si="241"/>
        <v>-</v>
      </c>
      <c r="K750" s="218" t="str">
        <f>N$76</f>
        <v>-</v>
      </c>
      <c r="L750" s="46" t="str">
        <f t="shared" si="238"/>
        <v>-</v>
      </c>
      <c r="M750" s="10" t="str">
        <f t="shared" si="234"/>
        <v>ooo</v>
      </c>
      <c r="N750" s="42">
        <f t="shared" si="235"/>
        <v>0</v>
      </c>
      <c r="O750" s="43">
        <f>IF(AND($E$4=N750,$H$4=M750,$P$57&lt;=SUM(J750:L750),SUM(J750:L750)&lt;=$P$58),1+MAX(O$84:O749),0)</f>
        <v>0</v>
      </c>
      <c r="P750" s="43">
        <f t="shared" si="236"/>
        <v>0</v>
      </c>
      <c r="R750" s="10">
        <v>660</v>
      </c>
      <c r="S750" s="178" t="s">
        <v>747</v>
      </c>
      <c r="T750" s="8">
        <v>170</v>
      </c>
      <c r="U750" s="8">
        <v>112</v>
      </c>
      <c r="V750" s="8">
        <v>155</v>
      </c>
      <c r="W750" s="172">
        <f t="shared" si="239"/>
        <v>1386</v>
      </c>
      <c r="X750" s="10">
        <v>660</v>
      </c>
      <c r="AH750" s="178" t="s">
        <v>703</v>
      </c>
      <c r="AI750" s="172">
        <v>616</v>
      </c>
    </row>
    <row r="751" spans="3:35" x14ac:dyDescent="0.15">
      <c r="C751" s="217" t="str">
        <f t="shared" si="240"/>
        <v>-</v>
      </c>
      <c r="D751" s="218" t="str">
        <f>G$77</f>
        <v>-</v>
      </c>
      <c r="E751" s="46" t="str">
        <f t="shared" si="237"/>
        <v>-</v>
      </c>
      <c r="F751" s="10" t="str">
        <f t="shared" si="230"/>
        <v>ooo</v>
      </c>
      <c r="G751" s="42">
        <f t="shared" si="231"/>
        <v>0</v>
      </c>
      <c r="H751" s="43">
        <f>IF(AND($E$4=G751,$H$4=F751,$P$57&lt;=SUM(C751:E751),SUM(C751:E751)&lt;=$P$58),1+MAX(H$84:H750),0)</f>
        <v>0</v>
      </c>
      <c r="I751" s="43">
        <f t="shared" si="232"/>
        <v>0</v>
      </c>
      <c r="J751" s="219" t="str">
        <f t="shared" si="241"/>
        <v>-</v>
      </c>
      <c r="K751" s="218" t="str">
        <f>N$77</f>
        <v>-</v>
      </c>
      <c r="L751" s="46" t="str">
        <f t="shared" si="238"/>
        <v>-</v>
      </c>
      <c r="M751" s="10" t="str">
        <f t="shared" si="234"/>
        <v>ooo</v>
      </c>
      <c r="N751" s="42">
        <f t="shared" si="235"/>
        <v>0</v>
      </c>
      <c r="O751" s="43">
        <f>IF(AND($E$4=N751,$H$4=M751,$P$57&lt;=SUM(J751:L751),SUM(J751:L751)&lt;=$P$58),1+MAX(O$84:O750),0)</f>
        <v>0</v>
      </c>
      <c r="P751" s="43">
        <f t="shared" si="236"/>
        <v>0</v>
      </c>
      <c r="R751" s="10">
        <v>661</v>
      </c>
      <c r="S751" s="178" t="s">
        <v>748</v>
      </c>
      <c r="T751" s="8">
        <v>90</v>
      </c>
      <c r="U751" s="8">
        <v>95</v>
      </c>
      <c r="V751" s="8">
        <v>83</v>
      </c>
      <c r="W751" s="172">
        <f t="shared" si="239"/>
        <v>686</v>
      </c>
      <c r="X751" s="10">
        <v>661</v>
      </c>
      <c r="AH751" s="178" t="s">
        <v>704</v>
      </c>
      <c r="AI751" s="172">
        <v>617</v>
      </c>
    </row>
    <row r="752" spans="3:35" x14ac:dyDescent="0.15">
      <c r="C752" s="217" t="str">
        <f t="shared" si="240"/>
        <v>-</v>
      </c>
      <c r="D752" s="218" t="str">
        <f>G$78</f>
        <v>-</v>
      </c>
      <c r="E752" s="46" t="str">
        <f t="shared" si="237"/>
        <v>-</v>
      </c>
      <c r="F752" s="10" t="str">
        <f t="shared" si="230"/>
        <v>ooo</v>
      </c>
      <c r="G752" s="42">
        <f t="shared" si="231"/>
        <v>0</v>
      </c>
      <c r="H752" s="43">
        <f>IF(AND($E$4=G752,$H$4=F752,$P$57&lt;=SUM(C752:E752),SUM(C752:E752)&lt;=$P$58),1+MAX(H$84:H751),0)</f>
        <v>0</v>
      </c>
      <c r="I752" s="43">
        <f t="shared" si="232"/>
        <v>0</v>
      </c>
      <c r="J752" s="219" t="str">
        <f t="shared" si="241"/>
        <v>-</v>
      </c>
      <c r="K752" s="218" t="str">
        <f>N$78</f>
        <v>-</v>
      </c>
      <c r="L752" s="46" t="str">
        <f t="shared" si="238"/>
        <v>-</v>
      </c>
      <c r="M752" s="10" t="str">
        <f t="shared" si="234"/>
        <v>ooo</v>
      </c>
      <c r="N752" s="42">
        <f t="shared" si="235"/>
        <v>0</v>
      </c>
      <c r="O752" s="43">
        <f>IF(AND($E$4=N752,$H$4=M752,$P$57&lt;=SUM(J752:L752),SUM(J752:L752)&lt;=$P$58),1+MAX(O$84:O751),0)</f>
        <v>0</v>
      </c>
      <c r="P752" s="43">
        <f t="shared" si="236"/>
        <v>0</v>
      </c>
      <c r="R752" s="10">
        <v>662</v>
      </c>
      <c r="S752" s="178" t="s">
        <v>749</v>
      </c>
      <c r="T752" s="8">
        <v>124</v>
      </c>
      <c r="U752" s="8">
        <v>145</v>
      </c>
      <c r="V752" s="8">
        <v>111</v>
      </c>
      <c r="W752" s="172">
        <f t="shared" si="239"/>
        <v>1303</v>
      </c>
      <c r="X752" s="10">
        <v>662</v>
      </c>
      <c r="AH752" s="178" t="s">
        <v>705</v>
      </c>
      <c r="AI752" s="172">
        <v>618</v>
      </c>
    </row>
    <row r="753" spans="3:35" x14ac:dyDescent="0.15">
      <c r="C753" s="217" t="str">
        <f t="shared" si="240"/>
        <v>-</v>
      </c>
      <c r="D753" s="218" t="str">
        <f>G$79</f>
        <v>-</v>
      </c>
      <c r="E753" s="46" t="str">
        <f t="shared" si="237"/>
        <v>-</v>
      </c>
      <c r="F753" s="10" t="str">
        <f t="shared" si="230"/>
        <v>ooo</v>
      </c>
      <c r="G753" s="42">
        <f t="shared" si="231"/>
        <v>0</v>
      </c>
      <c r="H753" s="43">
        <f>IF(AND($E$4=G753,$H$4=F753,$P$57&lt;=SUM(C753:E753),SUM(C753:E753)&lt;=$P$58),1+MAX(H$84:H752),0)</f>
        <v>0</v>
      </c>
      <c r="I753" s="43">
        <f t="shared" si="232"/>
        <v>0</v>
      </c>
      <c r="J753" s="219" t="str">
        <f t="shared" si="241"/>
        <v>-</v>
      </c>
      <c r="K753" s="218" t="str">
        <f>N$79</f>
        <v>-</v>
      </c>
      <c r="L753" s="46" t="str">
        <f t="shared" si="238"/>
        <v>-</v>
      </c>
      <c r="M753" s="10" t="str">
        <f t="shared" si="234"/>
        <v>ooo</v>
      </c>
      <c r="N753" s="42">
        <f t="shared" si="235"/>
        <v>0</v>
      </c>
      <c r="O753" s="43">
        <f>IF(AND($E$4=N753,$H$4=M753,$P$57&lt;=SUM(J753:L753),SUM(J753:L753)&lt;=$P$58),1+MAX(O$84:O752),0)</f>
        <v>0</v>
      </c>
      <c r="P753" s="43">
        <f t="shared" si="236"/>
        <v>0</v>
      </c>
      <c r="R753" s="10">
        <v>663</v>
      </c>
      <c r="S753" s="178" t="s">
        <v>750</v>
      </c>
      <c r="T753" s="8">
        <v>156</v>
      </c>
      <c r="U753" s="8">
        <v>176</v>
      </c>
      <c r="V753" s="8">
        <v>156</v>
      </c>
      <c r="W753" s="172">
        <f t="shared" si="239"/>
        <v>2010</v>
      </c>
      <c r="X753" s="10">
        <v>663</v>
      </c>
      <c r="AH753" s="178" t="s">
        <v>706</v>
      </c>
      <c r="AI753" s="172">
        <v>619</v>
      </c>
    </row>
    <row r="754" spans="3:35" x14ac:dyDescent="0.15">
      <c r="C754" s="217" t="str">
        <f t="shared" si="240"/>
        <v>-</v>
      </c>
      <c r="D754" s="218" t="str">
        <f>G$80</f>
        <v>-</v>
      </c>
      <c r="E754" s="46" t="str">
        <f t="shared" si="237"/>
        <v>-</v>
      </c>
      <c r="F754" s="10" t="str">
        <f t="shared" si="230"/>
        <v>ooo</v>
      </c>
      <c r="G754" s="42">
        <f t="shared" si="231"/>
        <v>0</v>
      </c>
      <c r="H754" s="43">
        <f>IF(AND($E$4=G754,$H$4=F754,$P$57&lt;=SUM(C754:E754),SUM(C754:E754)&lt;=$P$58),1+MAX(H$84:H753),0)</f>
        <v>0</v>
      </c>
      <c r="I754" s="43">
        <f t="shared" si="232"/>
        <v>0</v>
      </c>
      <c r="J754" s="219" t="str">
        <f t="shared" si="241"/>
        <v>-</v>
      </c>
      <c r="K754" s="218" t="str">
        <f>N$80</f>
        <v>-</v>
      </c>
      <c r="L754" s="46" t="str">
        <f t="shared" si="238"/>
        <v>-</v>
      </c>
      <c r="M754" s="10" t="str">
        <f t="shared" si="234"/>
        <v>ooo</v>
      </c>
      <c r="N754" s="42">
        <f t="shared" si="235"/>
        <v>0</v>
      </c>
      <c r="O754" s="43">
        <f>IF(AND($E$4=N754,$H$4=M754,$P$57&lt;=SUM(J754:L754),SUM(J754:L754)&lt;=$P$58),1+MAX(O$84:O753),0)</f>
        <v>0</v>
      </c>
      <c r="P754" s="43">
        <f t="shared" si="236"/>
        <v>0</v>
      </c>
      <c r="R754" s="10">
        <v>664</v>
      </c>
      <c r="S754" s="178" t="s">
        <v>751</v>
      </c>
      <c r="T754" s="8">
        <v>76</v>
      </c>
      <c r="U754" s="8">
        <v>63</v>
      </c>
      <c r="V754" s="8">
        <v>70</v>
      </c>
      <c r="W754" s="172">
        <f t="shared" si="239"/>
        <v>422</v>
      </c>
      <c r="X754" s="10">
        <v>664</v>
      </c>
      <c r="AH754" s="178" t="s">
        <v>707</v>
      </c>
      <c r="AI754" s="172">
        <v>620</v>
      </c>
    </row>
    <row r="755" spans="3:35" x14ac:dyDescent="0.15">
      <c r="C755" s="217" t="str">
        <f t="shared" si="240"/>
        <v>-</v>
      </c>
      <c r="D755" s="218" t="str">
        <f>G$81</f>
        <v>-</v>
      </c>
      <c r="E755" s="46" t="str">
        <f t="shared" si="237"/>
        <v>-</v>
      </c>
      <c r="F755" s="10" t="str">
        <f t="shared" si="230"/>
        <v>ooo</v>
      </c>
      <c r="G755" s="42">
        <f t="shared" si="231"/>
        <v>0</v>
      </c>
      <c r="H755" s="43">
        <f>IF(AND($E$4=G755,$H$4=F755,$P$57&lt;=SUM(C755:E755),SUM(C755:E755)&lt;=$P$58),1+MAX(H$84:H754),0)</f>
        <v>0</v>
      </c>
      <c r="I755" s="43">
        <f t="shared" si="232"/>
        <v>0</v>
      </c>
      <c r="J755" s="219" t="str">
        <f t="shared" si="241"/>
        <v>-</v>
      </c>
      <c r="K755" s="218" t="str">
        <f>N$81</f>
        <v>-</v>
      </c>
      <c r="L755" s="46" t="str">
        <f t="shared" si="238"/>
        <v>-</v>
      </c>
      <c r="M755" s="10" t="str">
        <f t="shared" si="234"/>
        <v>ooo</v>
      </c>
      <c r="N755" s="42">
        <f t="shared" si="235"/>
        <v>0</v>
      </c>
      <c r="O755" s="43">
        <f>IF(AND($E$4=N755,$H$4=M755,$P$57&lt;=SUM(J755:L755),SUM(J755:L755)&lt;=$P$58),1+MAX(O$84:O754),0)</f>
        <v>0</v>
      </c>
      <c r="P755" s="43">
        <f t="shared" si="236"/>
        <v>0</v>
      </c>
      <c r="R755" s="10">
        <v>665</v>
      </c>
      <c r="S755" s="178" t="s">
        <v>752</v>
      </c>
      <c r="T755" s="8">
        <v>90</v>
      </c>
      <c r="U755" s="8">
        <v>48</v>
      </c>
      <c r="V755" s="8">
        <v>103</v>
      </c>
      <c r="W755" s="172">
        <f t="shared" si="239"/>
        <v>431</v>
      </c>
      <c r="X755" s="10">
        <v>665</v>
      </c>
      <c r="AH755" s="178" t="s">
        <v>708</v>
      </c>
      <c r="AI755" s="172">
        <v>621</v>
      </c>
    </row>
    <row r="756" spans="3:35" x14ac:dyDescent="0.15">
      <c r="C756" s="217" t="str">
        <f t="shared" ref="C756:C771" si="242">F$76</f>
        <v>-</v>
      </c>
      <c r="D756" s="218">
        <f>G$66</f>
        <v>13</v>
      </c>
      <c r="E756" s="46" t="str">
        <f t="shared" si="237"/>
        <v>-</v>
      </c>
      <c r="F756" s="10" t="str">
        <f t="shared" si="230"/>
        <v>oio</v>
      </c>
      <c r="G756" s="42">
        <f t="shared" si="231"/>
        <v>0</v>
      </c>
      <c r="H756" s="43">
        <f>IF(AND($E$4=G756,$H$4=F756,$P$57&lt;=SUM(C756:E756),SUM(C756:E756)&lt;=$P$58),1+MAX(H$84:H755),0)</f>
        <v>0</v>
      </c>
      <c r="I756" s="43">
        <f t="shared" si="232"/>
        <v>0</v>
      </c>
      <c r="J756" s="219" t="str">
        <f t="shared" ref="J756:J771" si="243">M$76</f>
        <v>-</v>
      </c>
      <c r="K756" s="218">
        <f>N$66</f>
        <v>13</v>
      </c>
      <c r="L756" s="46" t="str">
        <f t="shared" si="238"/>
        <v>-</v>
      </c>
      <c r="M756" s="10" t="str">
        <f t="shared" si="234"/>
        <v>oio</v>
      </c>
      <c r="N756" s="42">
        <f t="shared" si="235"/>
        <v>0</v>
      </c>
      <c r="O756" s="43">
        <f>IF(AND($E$4=N756,$H$4=M756,$P$57&lt;=SUM(J756:L756),SUM(J756:L756)&lt;=$P$58),1+MAX(O$84:O755),0)</f>
        <v>0</v>
      </c>
      <c r="P756" s="43">
        <f t="shared" si="236"/>
        <v>0</v>
      </c>
      <c r="R756" s="10">
        <v>666</v>
      </c>
      <c r="S756" s="178" t="s">
        <v>753</v>
      </c>
      <c r="T756" s="8">
        <v>160</v>
      </c>
      <c r="U756" s="8">
        <v>176</v>
      </c>
      <c r="V756" s="8">
        <v>103</v>
      </c>
      <c r="W756" s="172">
        <f t="shared" si="239"/>
        <v>1689</v>
      </c>
      <c r="X756" s="10">
        <v>666</v>
      </c>
      <c r="AH756" s="178" t="s">
        <v>709</v>
      </c>
      <c r="AI756" s="172">
        <v>622</v>
      </c>
    </row>
    <row r="757" spans="3:35" x14ac:dyDescent="0.15">
      <c r="C757" s="217" t="str">
        <f t="shared" si="242"/>
        <v>-</v>
      </c>
      <c r="D757" s="218">
        <f>G$67</f>
        <v>14</v>
      </c>
      <c r="E757" s="46" t="str">
        <f t="shared" si="237"/>
        <v>-</v>
      </c>
      <c r="F757" s="10" t="str">
        <f t="shared" si="230"/>
        <v>oio</v>
      </c>
      <c r="G757" s="42">
        <f t="shared" si="231"/>
        <v>0</v>
      </c>
      <c r="H757" s="43">
        <f>IF(AND($E$4=G757,$H$4=F757,$P$57&lt;=SUM(C757:E757),SUM(C757:E757)&lt;=$P$58),1+MAX(H$84:H756),0)</f>
        <v>0</v>
      </c>
      <c r="I757" s="43">
        <f t="shared" si="232"/>
        <v>0</v>
      </c>
      <c r="J757" s="219" t="str">
        <f t="shared" si="243"/>
        <v>-</v>
      </c>
      <c r="K757" s="218" t="str">
        <f>N$67</f>
        <v>-</v>
      </c>
      <c r="L757" s="46" t="str">
        <f t="shared" si="238"/>
        <v>-</v>
      </c>
      <c r="M757" s="10" t="str">
        <f t="shared" si="234"/>
        <v>ooo</v>
      </c>
      <c r="N757" s="42">
        <f t="shared" si="235"/>
        <v>0</v>
      </c>
      <c r="O757" s="43">
        <f>IF(AND($E$4=N757,$H$4=M757,$P$57&lt;=SUM(J757:L757),SUM(J757:L757)&lt;=$P$58),1+MAX(O$84:O756),0)</f>
        <v>0</v>
      </c>
      <c r="P757" s="43">
        <f t="shared" si="236"/>
        <v>0</v>
      </c>
      <c r="R757" s="10">
        <v>667</v>
      </c>
      <c r="S757" s="178" t="s">
        <v>754</v>
      </c>
      <c r="T757" s="8">
        <v>124</v>
      </c>
      <c r="U757" s="8">
        <v>139</v>
      </c>
      <c r="V757" s="8">
        <v>114</v>
      </c>
      <c r="W757" s="172">
        <f t="shared" si="239"/>
        <v>1269</v>
      </c>
      <c r="X757" s="10">
        <v>667</v>
      </c>
      <c r="AH757" s="178" t="s">
        <v>710</v>
      </c>
      <c r="AI757" s="172">
        <v>623</v>
      </c>
    </row>
    <row r="758" spans="3:35" x14ac:dyDescent="0.15">
      <c r="C758" s="217" t="str">
        <f t="shared" si="242"/>
        <v>-</v>
      </c>
      <c r="D758" s="218" t="str">
        <f>G$68</f>
        <v>-</v>
      </c>
      <c r="E758" s="46" t="str">
        <f t="shared" si="237"/>
        <v>-</v>
      </c>
      <c r="F758" s="10" t="str">
        <f t="shared" si="230"/>
        <v>ooo</v>
      </c>
      <c r="G758" s="42">
        <f t="shared" si="231"/>
        <v>0</v>
      </c>
      <c r="H758" s="43">
        <f>IF(AND($E$4=G758,$H$4=F758,$P$57&lt;=SUM(C758:E758),SUM(C758:E758)&lt;=$P$58),1+MAX(H$84:H757),0)</f>
        <v>0</v>
      </c>
      <c r="I758" s="43">
        <f t="shared" si="232"/>
        <v>0</v>
      </c>
      <c r="J758" s="219" t="str">
        <f t="shared" si="243"/>
        <v>-</v>
      </c>
      <c r="K758" s="218" t="str">
        <f>N$68</f>
        <v>-</v>
      </c>
      <c r="L758" s="46" t="str">
        <f t="shared" si="238"/>
        <v>-</v>
      </c>
      <c r="M758" s="10" t="str">
        <f t="shared" si="234"/>
        <v>ooo</v>
      </c>
      <c r="N758" s="42">
        <f t="shared" si="235"/>
        <v>0</v>
      </c>
      <c r="O758" s="43">
        <f>IF(AND($E$4=N758,$H$4=M758,$P$57&lt;=SUM(J758:L758),SUM(J758:L758)&lt;=$P$58),1+MAX(O$84:O757),0)</f>
        <v>0</v>
      </c>
      <c r="P758" s="43">
        <f t="shared" si="236"/>
        <v>0</v>
      </c>
      <c r="R758" s="10">
        <v>668</v>
      </c>
      <c r="S758" s="178" t="s">
        <v>755</v>
      </c>
      <c r="T758" s="8">
        <v>172</v>
      </c>
      <c r="U758" s="8">
        <v>221</v>
      </c>
      <c r="V758" s="8">
        <v>152</v>
      </c>
      <c r="W758" s="172">
        <f t="shared" si="239"/>
        <v>2567</v>
      </c>
      <c r="X758" s="10">
        <v>668</v>
      </c>
      <c r="AH758" s="178" t="s">
        <v>711</v>
      </c>
      <c r="AI758" s="172">
        <v>624</v>
      </c>
    </row>
    <row r="759" spans="3:35" x14ac:dyDescent="0.15">
      <c r="C759" s="217" t="str">
        <f t="shared" si="242"/>
        <v>-</v>
      </c>
      <c r="D759" s="218" t="str">
        <f>G$69</f>
        <v>-</v>
      </c>
      <c r="E759" s="46" t="str">
        <f t="shared" si="237"/>
        <v>-</v>
      </c>
      <c r="F759" s="10" t="str">
        <f t="shared" si="230"/>
        <v>ooo</v>
      </c>
      <c r="G759" s="42">
        <f t="shared" si="231"/>
        <v>0</v>
      </c>
      <c r="H759" s="43">
        <f>IF(AND($E$4=G759,$H$4=F759,$P$57&lt;=SUM(C759:E759),SUM(C759:E759)&lt;=$P$58),1+MAX(H$84:H758),0)</f>
        <v>0</v>
      </c>
      <c r="I759" s="43">
        <f t="shared" si="232"/>
        <v>0</v>
      </c>
      <c r="J759" s="219" t="str">
        <f t="shared" si="243"/>
        <v>-</v>
      </c>
      <c r="K759" s="218" t="str">
        <f>N$69</f>
        <v>-</v>
      </c>
      <c r="L759" s="46" t="str">
        <f t="shared" si="238"/>
        <v>-</v>
      </c>
      <c r="M759" s="10" t="str">
        <f t="shared" si="234"/>
        <v>ooo</v>
      </c>
      <c r="N759" s="42">
        <f t="shared" si="235"/>
        <v>0</v>
      </c>
      <c r="O759" s="43">
        <f>IF(AND($E$4=N759,$H$4=M759,$P$57&lt;=SUM(J759:L759),SUM(J759:L759)&lt;=$P$58),1+MAX(O$84:O758),0)</f>
        <v>0</v>
      </c>
      <c r="P759" s="43">
        <f t="shared" si="236"/>
        <v>0</v>
      </c>
      <c r="R759" s="10">
        <v>669</v>
      </c>
      <c r="S759" s="178" t="s">
        <v>756</v>
      </c>
      <c r="T759" s="8">
        <v>88</v>
      </c>
      <c r="U759" s="8">
        <v>108</v>
      </c>
      <c r="V759" s="8">
        <v>138</v>
      </c>
      <c r="W759" s="172">
        <f t="shared" si="239"/>
        <v>950</v>
      </c>
      <c r="X759" s="10">
        <v>669</v>
      </c>
      <c r="AH759" s="178" t="s">
        <v>712</v>
      </c>
      <c r="AI759" s="172">
        <v>625</v>
      </c>
    </row>
    <row r="760" spans="3:35" x14ac:dyDescent="0.15">
      <c r="C760" s="217" t="str">
        <f t="shared" si="242"/>
        <v>-</v>
      </c>
      <c r="D760" s="218" t="str">
        <f>G$70</f>
        <v>-</v>
      </c>
      <c r="E760" s="46" t="str">
        <f t="shared" si="237"/>
        <v>-</v>
      </c>
      <c r="F760" s="10" t="str">
        <f t="shared" si="230"/>
        <v>ooo</v>
      </c>
      <c r="G760" s="42">
        <f t="shared" si="231"/>
        <v>0</v>
      </c>
      <c r="H760" s="43">
        <f>IF(AND($E$4=G760,$H$4=F760,$P$57&lt;=SUM(C760:E760),SUM(C760:E760)&lt;=$P$58),1+MAX(H$84:H759),0)</f>
        <v>0</v>
      </c>
      <c r="I760" s="43">
        <f t="shared" si="232"/>
        <v>0</v>
      </c>
      <c r="J760" s="219" t="str">
        <f t="shared" si="243"/>
        <v>-</v>
      </c>
      <c r="K760" s="218" t="str">
        <f>N$70</f>
        <v>-</v>
      </c>
      <c r="L760" s="46" t="str">
        <f t="shared" si="238"/>
        <v>-</v>
      </c>
      <c r="M760" s="10" t="str">
        <f t="shared" si="234"/>
        <v>ooo</v>
      </c>
      <c r="N760" s="42">
        <f t="shared" si="235"/>
        <v>0</v>
      </c>
      <c r="O760" s="43">
        <f>IF(AND($E$4=N760,$H$4=M760,$P$57&lt;=SUM(J760:L760),SUM(J760:L760)&lt;=$P$58),1+MAX(O$84:O759),0)</f>
        <v>0</v>
      </c>
      <c r="P760" s="43">
        <f t="shared" si="236"/>
        <v>0</v>
      </c>
      <c r="R760" s="10">
        <v>670</v>
      </c>
      <c r="S760" s="178" t="s">
        <v>757</v>
      </c>
      <c r="T760" s="8">
        <v>108</v>
      </c>
      <c r="U760" s="8">
        <v>136</v>
      </c>
      <c r="V760" s="8">
        <v>175</v>
      </c>
      <c r="W760" s="172">
        <f t="shared" si="239"/>
        <v>1421</v>
      </c>
      <c r="X760" s="10">
        <v>670</v>
      </c>
      <c r="AH760" s="178" t="s">
        <v>713</v>
      </c>
      <c r="AI760" s="172">
        <v>626</v>
      </c>
    </row>
    <row r="761" spans="3:35" x14ac:dyDescent="0.15">
      <c r="C761" s="217" t="str">
        <f t="shared" si="242"/>
        <v>-</v>
      </c>
      <c r="D761" s="218" t="str">
        <f>G$71</f>
        <v>-</v>
      </c>
      <c r="E761" s="46" t="str">
        <f t="shared" si="237"/>
        <v>-</v>
      </c>
      <c r="F761" s="10" t="str">
        <f t="shared" si="230"/>
        <v>ooo</v>
      </c>
      <c r="G761" s="42">
        <f t="shared" si="231"/>
        <v>0</v>
      </c>
      <c r="H761" s="43">
        <f>IF(AND($E$4=G761,$H$4=F761,$P$57&lt;=SUM(C761:E761),SUM(C761:E761)&lt;=$P$58),1+MAX(H$84:H760),0)</f>
        <v>0</v>
      </c>
      <c r="I761" s="43">
        <f t="shared" si="232"/>
        <v>0</v>
      </c>
      <c r="J761" s="219" t="str">
        <f t="shared" si="243"/>
        <v>-</v>
      </c>
      <c r="K761" s="218" t="str">
        <f>N$71</f>
        <v>-</v>
      </c>
      <c r="L761" s="46" t="str">
        <f t="shared" si="238"/>
        <v>-</v>
      </c>
      <c r="M761" s="10" t="str">
        <f t="shared" si="234"/>
        <v>ooo</v>
      </c>
      <c r="N761" s="42">
        <f t="shared" si="235"/>
        <v>0</v>
      </c>
      <c r="O761" s="43">
        <f>IF(AND($E$4=N761,$H$4=M761,$P$57&lt;=SUM(J761:L761),SUM(J761:L761)&lt;=$P$58),1+MAX(O$84:O760),0)</f>
        <v>0</v>
      </c>
      <c r="P761" s="43">
        <f t="shared" si="236"/>
        <v>0</v>
      </c>
      <c r="R761" s="10">
        <v>671</v>
      </c>
      <c r="S761" s="178" t="s">
        <v>758</v>
      </c>
      <c r="T761" s="8">
        <v>156</v>
      </c>
      <c r="U761" s="8">
        <v>212</v>
      </c>
      <c r="V761" s="8">
        <v>287</v>
      </c>
      <c r="W761" s="172">
        <f t="shared" si="239"/>
        <v>3175</v>
      </c>
      <c r="X761" s="10">
        <v>671</v>
      </c>
      <c r="AH761" s="178" t="s">
        <v>714</v>
      </c>
      <c r="AI761" s="172">
        <v>627</v>
      </c>
    </row>
    <row r="762" spans="3:35" x14ac:dyDescent="0.15">
      <c r="C762" s="217" t="str">
        <f t="shared" si="242"/>
        <v>-</v>
      </c>
      <c r="D762" s="218" t="str">
        <f>G$72</f>
        <v>-</v>
      </c>
      <c r="E762" s="46" t="str">
        <f t="shared" si="237"/>
        <v>-</v>
      </c>
      <c r="F762" s="10" t="str">
        <f t="shared" si="230"/>
        <v>ooo</v>
      </c>
      <c r="G762" s="42">
        <f t="shared" si="231"/>
        <v>0</v>
      </c>
      <c r="H762" s="43">
        <f>IF(AND($E$4=G762,$H$4=F762,$P$57&lt;=SUM(C762:E762),SUM(C762:E762)&lt;=$P$58),1+MAX(H$84:H761),0)</f>
        <v>0</v>
      </c>
      <c r="I762" s="43">
        <f t="shared" si="232"/>
        <v>0</v>
      </c>
      <c r="J762" s="219" t="str">
        <f t="shared" si="243"/>
        <v>-</v>
      </c>
      <c r="K762" s="218" t="str">
        <f>N$72</f>
        <v>-</v>
      </c>
      <c r="L762" s="46" t="str">
        <f t="shared" si="238"/>
        <v>-</v>
      </c>
      <c r="M762" s="10" t="str">
        <f t="shared" si="234"/>
        <v>ooo</v>
      </c>
      <c r="N762" s="42">
        <f t="shared" si="235"/>
        <v>0</v>
      </c>
      <c r="O762" s="43">
        <f>IF(AND($E$4=N762,$H$4=M762,$P$57&lt;=SUM(J762:L762),SUM(J762:L762)&lt;=$P$58),1+MAX(O$84:O761),0)</f>
        <v>0</v>
      </c>
      <c r="P762" s="43">
        <f t="shared" si="236"/>
        <v>0</v>
      </c>
      <c r="R762" s="10">
        <v>672</v>
      </c>
      <c r="S762" s="178" t="s">
        <v>759</v>
      </c>
      <c r="T762" s="8">
        <v>132</v>
      </c>
      <c r="U762" s="8">
        <v>123</v>
      </c>
      <c r="V762" s="8">
        <v>107</v>
      </c>
      <c r="W762" s="172">
        <f t="shared" si="239"/>
        <v>1137</v>
      </c>
      <c r="X762" s="10">
        <v>672</v>
      </c>
      <c r="AH762" s="178" t="s">
        <v>715</v>
      </c>
      <c r="AI762" s="172">
        <v>628</v>
      </c>
    </row>
    <row r="763" spans="3:35" x14ac:dyDescent="0.15">
      <c r="C763" s="217" t="str">
        <f t="shared" si="242"/>
        <v>-</v>
      </c>
      <c r="D763" s="218" t="str">
        <f>G$73</f>
        <v>-</v>
      </c>
      <c r="E763" s="46" t="str">
        <f t="shared" si="237"/>
        <v>-</v>
      </c>
      <c r="F763" s="10" t="str">
        <f t="shared" si="230"/>
        <v>ooo</v>
      </c>
      <c r="G763" s="42">
        <f t="shared" si="231"/>
        <v>0</v>
      </c>
      <c r="H763" s="43">
        <f>IF(AND($E$4=G763,$H$4=F763,$P$57&lt;=SUM(C763:E763),SUM(C763:E763)&lt;=$P$58),1+MAX(H$84:H762),0)</f>
        <v>0</v>
      </c>
      <c r="I763" s="43">
        <f t="shared" si="232"/>
        <v>0</v>
      </c>
      <c r="J763" s="219" t="str">
        <f t="shared" si="243"/>
        <v>-</v>
      </c>
      <c r="K763" s="218" t="str">
        <f>N$73</f>
        <v>-</v>
      </c>
      <c r="L763" s="46" t="str">
        <f t="shared" si="238"/>
        <v>-</v>
      </c>
      <c r="M763" s="10" t="str">
        <f t="shared" si="234"/>
        <v>ooo</v>
      </c>
      <c r="N763" s="42">
        <f t="shared" si="235"/>
        <v>0</v>
      </c>
      <c r="O763" s="43">
        <f>IF(AND($E$4=N763,$H$4=M763,$P$57&lt;=SUM(J763:L763),SUM(J763:L763)&lt;=$P$58),1+MAX(O$84:O762),0)</f>
        <v>0</v>
      </c>
      <c r="P763" s="43">
        <f t="shared" si="236"/>
        <v>0</v>
      </c>
      <c r="R763" s="10">
        <v>673</v>
      </c>
      <c r="S763" s="178" t="s">
        <v>760</v>
      </c>
      <c r="T763" s="8">
        <v>246</v>
      </c>
      <c r="U763" s="8">
        <v>196</v>
      </c>
      <c r="V763" s="8">
        <v>155</v>
      </c>
      <c r="W763" s="172">
        <f t="shared" si="239"/>
        <v>2736</v>
      </c>
      <c r="X763" s="10">
        <v>673</v>
      </c>
      <c r="AH763" s="178" t="s">
        <v>716</v>
      </c>
      <c r="AI763" s="172">
        <v>629</v>
      </c>
    </row>
    <row r="764" spans="3:35" x14ac:dyDescent="0.15">
      <c r="C764" s="217" t="str">
        <f t="shared" si="242"/>
        <v>-</v>
      </c>
      <c r="D764" s="218" t="str">
        <f>G$74</f>
        <v>-</v>
      </c>
      <c r="E764" s="46" t="str">
        <f t="shared" si="237"/>
        <v>-</v>
      </c>
      <c r="F764" s="10" t="str">
        <f t="shared" si="230"/>
        <v>ooo</v>
      </c>
      <c r="G764" s="42">
        <f t="shared" si="231"/>
        <v>0</v>
      </c>
      <c r="H764" s="43">
        <f>IF(AND($E$4=G764,$H$4=F764,$P$57&lt;=SUM(C764:E764),SUM(C764:E764)&lt;=$P$58),1+MAX(H$84:H763),0)</f>
        <v>0</v>
      </c>
      <c r="I764" s="43">
        <f t="shared" si="232"/>
        <v>0</v>
      </c>
      <c r="J764" s="219" t="str">
        <f t="shared" si="243"/>
        <v>-</v>
      </c>
      <c r="K764" s="218" t="str">
        <f>N$74</f>
        <v>-</v>
      </c>
      <c r="L764" s="46" t="str">
        <f t="shared" si="238"/>
        <v>-</v>
      </c>
      <c r="M764" s="10" t="str">
        <f t="shared" si="234"/>
        <v>ooo</v>
      </c>
      <c r="N764" s="42">
        <f t="shared" si="235"/>
        <v>0</v>
      </c>
      <c r="O764" s="43">
        <f>IF(AND($E$4=N764,$H$4=M764,$P$57&lt;=SUM(J764:L764),SUM(J764:L764)&lt;=$P$58),1+MAX(O$84:O763),0)</f>
        <v>0</v>
      </c>
      <c r="P764" s="43">
        <f t="shared" si="236"/>
        <v>0</v>
      </c>
      <c r="R764" s="10">
        <v>674</v>
      </c>
      <c r="S764" s="178" t="s">
        <v>761</v>
      </c>
      <c r="T764" s="8">
        <v>134</v>
      </c>
      <c r="U764" s="8">
        <v>145</v>
      </c>
      <c r="V764" s="8">
        <v>113</v>
      </c>
      <c r="W764" s="172">
        <f t="shared" si="239"/>
        <v>1360</v>
      </c>
      <c r="X764" s="10">
        <v>674</v>
      </c>
      <c r="AH764" s="178" t="s">
        <v>717</v>
      </c>
      <c r="AI764" s="172">
        <v>630</v>
      </c>
    </row>
    <row r="765" spans="3:35" x14ac:dyDescent="0.15">
      <c r="C765" s="217" t="str">
        <f t="shared" si="242"/>
        <v>-</v>
      </c>
      <c r="D765" s="218" t="str">
        <f>G$75</f>
        <v>-</v>
      </c>
      <c r="E765" s="46" t="str">
        <f t="shared" si="237"/>
        <v>-</v>
      </c>
      <c r="F765" s="10" t="str">
        <f t="shared" si="230"/>
        <v>ooo</v>
      </c>
      <c r="G765" s="42">
        <f t="shared" si="231"/>
        <v>0</v>
      </c>
      <c r="H765" s="43">
        <f>IF(AND($E$4=G765,$H$4=F765,$P$57&lt;=SUM(C765:E765),SUM(C765:E765)&lt;=$P$58),1+MAX(H$84:H764),0)</f>
        <v>0</v>
      </c>
      <c r="I765" s="43">
        <f t="shared" si="232"/>
        <v>0</v>
      </c>
      <c r="J765" s="219" t="str">
        <f t="shared" si="243"/>
        <v>-</v>
      </c>
      <c r="K765" s="218" t="str">
        <f>N$75</f>
        <v>-</v>
      </c>
      <c r="L765" s="46" t="str">
        <f t="shared" si="238"/>
        <v>-</v>
      </c>
      <c r="M765" s="10" t="str">
        <f t="shared" si="234"/>
        <v>ooo</v>
      </c>
      <c r="N765" s="42">
        <f t="shared" si="235"/>
        <v>0</v>
      </c>
      <c r="O765" s="43">
        <f>IF(AND($E$4=N765,$H$4=M765,$P$57&lt;=SUM(J765:L765),SUM(J765:L765)&lt;=$P$58),1+MAX(O$84:O764),0)</f>
        <v>0</v>
      </c>
      <c r="P765" s="43">
        <f t="shared" si="236"/>
        <v>0</v>
      </c>
      <c r="R765" s="10">
        <v>675</v>
      </c>
      <c r="S765" s="178" t="s">
        <v>762</v>
      </c>
      <c r="T765" s="8">
        <v>190</v>
      </c>
      <c r="U765" s="8">
        <v>226</v>
      </c>
      <c r="V765" s="8">
        <v>149</v>
      </c>
      <c r="W765" s="172">
        <f t="shared" si="239"/>
        <v>2720</v>
      </c>
      <c r="X765" s="10">
        <v>675</v>
      </c>
      <c r="AH765" s="178" t="s">
        <v>718</v>
      </c>
      <c r="AI765" s="172">
        <v>631</v>
      </c>
    </row>
    <row r="766" spans="3:35" x14ac:dyDescent="0.15">
      <c r="C766" s="217" t="str">
        <f t="shared" si="242"/>
        <v>-</v>
      </c>
      <c r="D766" s="218" t="str">
        <f>G$76</f>
        <v>-</v>
      </c>
      <c r="E766" s="46" t="str">
        <f t="shared" si="237"/>
        <v>-</v>
      </c>
      <c r="F766" s="10" t="str">
        <f t="shared" si="230"/>
        <v>ooo</v>
      </c>
      <c r="G766" s="42">
        <f t="shared" si="231"/>
        <v>0</v>
      </c>
      <c r="H766" s="43">
        <f>IF(AND($E$4=G766,$H$4=F766,$P$57&lt;=SUM(C766:E766),SUM(C766:E766)&lt;=$P$58),1+MAX(H$84:H765),0)</f>
        <v>0</v>
      </c>
      <c r="I766" s="43">
        <f t="shared" si="232"/>
        <v>0</v>
      </c>
      <c r="J766" s="219" t="str">
        <f t="shared" si="243"/>
        <v>-</v>
      </c>
      <c r="K766" s="218" t="str">
        <f>N$76</f>
        <v>-</v>
      </c>
      <c r="L766" s="46" t="str">
        <f t="shared" si="238"/>
        <v>-</v>
      </c>
      <c r="M766" s="10" t="str">
        <f t="shared" si="234"/>
        <v>ooo</v>
      </c>
      <c r="N766" s="42">
        <f t="shared" si="235"/>
        <v>0</v>
      </c>
      <c r="O766" s="43">
        <f>IF(AND($E$4=N766,$H$4=M766,$P$57&lt;=SUM(J766:L766),SUM(J766:L766)&lt;=$P$58),1+MAX(O$84:O765),0)</f>
        <v>0</v>
      </c>
      <c r="P766" s="43">
        <f t="shared" si="236"/>
        <v>0</v>
      </c>
      <c r="R766" s="10">
        <v>676</v>
      </c>
      <c r="S766" s="178" t="s">
        <v>763</v>
      </c>
      <c r="T766" s="8">
        <v>150</v>
      </c>
      <c r="U766" s="8">
        <v>164</v>
      </c>
      <c r="V766" s="8">
        <v>182</v>
      </c>
      <c r="W766" s="172">
        <f t="shared" si="239"/>
        <v>1986</v>
      </c>
      <c r="X766" s="10">
        <v>676</v>
      </c>
      <c r="AH766" s="178" t="s">
        <v>719</v>
      </c>
      <c r="AI766" s="172">
        <v>632</v>
      </c>
    </row>
    <row r="767" spans="3:35" x14ac:dyDescent="0.15">
      <c r="C767" s="217" t="str">
        <f t="shared" si="242"/>
        <v>-</v>
      </c>
      <c r="D767" s="218" t="str">
        <f>G$77</f>
        <v>-</v>
      </c>
      <c r="E767" s="46" t="str">
        <f t="shared" si="237"/>
        <v>-</v>
      </c>
      <c r="F767" s="10" t="str">
        <f t="shared" si="230"/>
        <v>ooo</v>
      </c>
      <c r="G767" s="42">
        <f t="shared" si="231"/>
        <v>0</v>
      </c>
      <c r="H767" s="43">
        <f>IF(AND($E$4=G767,$H$4=F767,$P$57&lt;=SUM(C767:E767),SUM(C767:E767)&lt;=$P$58),1+MAX(H$84:H766),0)</f>
        <v>0</v>
      </c>
      <c r="I767" s="43">
        <f t="shared" si="232"/>
        <v>0</v>
      </c>
      <c r="J767" s="219" t="str">
        <f t="shared" si="243"/>
        <v>-</v>
      </c>
      <c r="K767" s="218" t="str">
        <f>N$77</f>
        <v>-</v>
      </c>
      <c r="L767" s="46" t="str">
        <f t="shared" si="238"/>
        <v>-</v>
      </c>
      <c r="M767" s="10" t="str">
        <f t="shared" si="234"/>
        <v>ooo</v>
      </c>
      <c r="N767" s="42">
        <f t="shared" si="235"/>
        <v>0</v>
      </c>
      <c r="O767" s="43">
        <f>IF(AND($E$4=N767,$H$4=M767,$P$57&lt;=SUM(J767:L767),SUM(J767:L767)&lt;=$P$58),1+MAX(O$84:O766),0)</f>
        <v>0</v>
      </c>
      <c r="P767" s="43">
        <f t="shared" si="236"/>
        <v>0</v>
      </c>
      <c r="R767" s="10">
        <v>677</v>
      </c>
      <c r="S767" s="178" t="s">
        <v>764</v>
      </c>
      <c r="T767" s="8">
        <v>124</v>
      </c>
      <c r="U767" s="8">
        <v>120</v>
      </c>
      <c r="V767" s="8">
        <v>117</v>
      </c>
      <c r="W767" s="172">
        <f t="shared" si="239"/>
        <v>1125</v>
      </c>
      <c r="X767" s="10">
        <v>677</v>
      </c>
      <c r="AH767" s="178" t="s">
        <v>720</v>
      </c>
      <c r="AI767" s="172">
        <v>633</v>
      </c>
    </row>
    <row r="768" spans="3:35" x14ac:dyDescent="0.15">
      <c r="C768" s="217" t="str">
        <f t="shared" si="242"/>
        <v>-</v>
      </c>
      <c r="D768" s="218" t="str">
        <f>G$78</f>
        <v>-</v>
      </c>
      <c r="E768" s="46" t="str">
        <f t="shared" si="237"/>
        <v>-</v>
      </c>
      <c r="F768" s="10" t="str">
        <f t="shared" si="230"/>
        <v>ooo</v>
      </c>
      <c r="G768" s="42">
        <f t="shared" si="231"/>
        <v>0</v>
      </c>
      <c r="H768" s="43">
        <f>IF(AND($E$4=G768,$H$4=F768,$P$57&lt;=SUM(C768:E768),SUM(C768:E768)&lt;=$P$58),1+MAX(H$84:H767),0)</f>
        <v>0</v>
      </c>
      <c r="I768" s="43">
        <f t="shared" si="232"/>
        <v>0</v>
      </c>
      <c r="J768" s="219" t="str">
        <f t="shared" si="243"/>
        <v>-</v>
      </c>
      <c r="K768" s="218" t="str">
        <f>N$78</f>
        <v>-</v>
      </c>
      <c r="L768" s="46" t="str">
        <f t="shared" si="238"/>
        <v>-</v>
      </c>
      <c r="M768" s="10" t="str">
        <f t="shared" si="234"/>
        <v>ooo</v>
      </c>
      <c r="N768" s="42">
        <f t="shared" si="235"/>
        <v>0</v>
      </c>
      <c r="O768" s="43">
        <f>IF(AND($E$4=N768,$H$4=M768,$P$57&lt;=SUM(J768:L768),SUM(J768:L768)&lt;=$P$58),1+MAX(O$84:O767),0)</f>
        <v>0</v>
      </c>
      <c r="P768" s="43">
        <f t="shared" si="236"/>
        <v>0</v>
      </c>
      <c r="R768" s="10">
        <v>678</v>
      </c>
      <c r="S768" s="178" t="s">
        <v>812</v>
      </c>
      <c r="T768" s="8">
        <v>148</v>
      </c>
      <c r="U768" s="8">
        <v>166</v>
      </c>
      <c r="V768" s="8">
        <v>170</v>
      </c>
      <c r="W768" s="172">
        <f t="shared" si="239"/>
        <v>1935</v>
      </c>
      <c r="X768" s="10">
        <v>678</v>
      </c>
      <c r="AH768" s="178" t="s">
        <v>721</v>
      </c>
      <c r="AI768" s="172">
        <v>634</v>
      </c>
    </row>
    <row r="769" spans="3:35" x14ac:dyDescent="0.15">
      <c r="C769" s="217" t="str">
        <f t="shared" si="242"/>
        <v>-</v>
      </c>
      <c r="D769" s="218" t="str">
        <f>G$79</f>
        <v>-</v>
      </c>
      <c r="E769" s="46" t="str">
        <f t="shared" si="237"/>
        <v>-</v>
      </c>
      <c r="F769" s="10" t="str">
        <f t="shared" si="230"/>
        <v>ooo</v>
      </c>
      <c r="G769" s="42">
        <f t="shared" si="231"/>
        <v>0</v>
      </c>
      <c r="H769" s="43">
        <f>IF(AND($E$4=G769,$H$4=F769,$P$57&lt;=SUM(C769:E769),SUM(C769:E769)&lt;=$P$58),1+MAX(H$84:H768),0)</f>
        <v>0</v>
      </c>
      <c r="I769" s="43">
        <f t="shared" si="232"/>
        <v>0</v>
      </c>
      <c r="J769" s="219" t="str">
        <f t="shared" si="243"/>
        <v>-</v>
      </c>
      <c r="K769" s="218" t="str">
        <f>N$79</f>
        <v>-</v>
      </c>
      <c r="L769" s="46" t="str">
        <f t="shared" si="238"/>
        <v>-</v>
      </c>
      <c r="M769" s="10" t="str">
        <f t="shared" si="234"/>
        <v>ooo</v>
      </c>
      <c r="N769" s="42">
        <f t="shared" si="235"/>
        <v>0</v>
      </c>
      <c r="O769" s="43">
        <f>IF(AND($E$4=N769,$H$4=M769,$P$57&lt;=SUM(J769:L769),SUM(J769:L769)&lt;=$P$58),1+MAX(O$84:O768),0)</f>
        <v>0</v>
      </c>
      <c r="P769" s="43">
        <f t="shared" si="236"/>
        <v>0</v>
      </c>
      <c r="R769" s="10">
        <v>679</v>
      </c>
      <c r="S769" s="178" t="s">
        <v>766</v>
      </c>
      <c r="T769" s="8">
        <v>90</v>
      </c>
      <c r="U769" s="8">
        <v>135</v>
      </c>
      <c r="V769" s="8">
        <v>167</v>
      </c>
      <c r="W769" s="172">
        <f t="shared" si="239"/>
        <v>1276</v>
      </c>
      <c r="X769" s="10">
        <v>679</v>
      </c>
      <c r="AH769" s="178" t="s">
        <v>722</v>
      </c>
      <c r="AI769" s="172">
        <v>635</v>
      </c>
    </row>
    <row r="770" spans="3:35" x14ac:dyDescent="0.15">
      <c r="C770" s="217" t="str">
        <f t="shared" si="242"/>
        <v>-</v>
      </c>
      <c r="D770" s="218" t="str">
        <f>G$80</f>
        <v>-</v>
      </c>
      <c r="E770" s="46" t="str">
        <f t="shared" si="237"/>
        <v>-</v>
      </c>
      <c r="F770" s="10" t="str">
        <f t="shared" si="230"/>
        <v>ooo</v>
      </c>
      <c r="G770" s="42">
        <f t="shared" si="231"/>
        <v>0</v>
      </c>
      <c r="H770" s="43">
        <f>IF(AND($E$4=G770,$H$4=F770,$P$57&lt;=SUM(C770:E770),SUM(C770:E770)&lt;=$P$58),1+MAX(H$84:H769),0)</f>
        <v>0</v>
      </c>
      <c r="I770" s="43">
        <f t="shared" si="232"/>
        <v>0</v>
      </c>
      <c r="J770" s="219" t="str">
        <f t="shared" si="243"/>
        <v>-</v>
      </c>
      <c r="K770" s="218" t="str">
        <f>N$80</f>
        <v>-</v>
      </c>
      <c r="L770" s="46" t="str">
        <f t="shared" si="238"/>
        <v>-</v>
      </c>
      <c r="M770" s="10" t="str">
        <f t="shared" si="234"/>
        <v>ooo</v>
      </c>
      <c r="N770" s="42">
        <f t="shared" si="235"/>
        <v>0</v>
      </c>
      <c r="O770" s="43">
        <f>IF(AND($E$4=N770,$H$4=M770,$P$57&lt;=SUM(J770:L770),SUM(J770:L770)&lt;=$P$58),1+MAX(O$84:O769),0)</f>
        <v>0</v>
      </c>
      <c r="P770" s="43">
        <f t="shared" si="236"/>
        <v>0</v>
      </c>
      <c r="R770" s="10">
        <v>680</v>
      </c>
      <c r="S770" s="178" t="s">
        <v>767</v>
      </c>
      <c r="T770" s="8">
        <v>118</v>
      </c>
      <c r="U770" s="8">
        <v>188</v>
      </c>
      <c r="V770" s="8">
        <v>253</v>
      </c>
      <c r="W770" s="172">
        <f t="shared" si="239"/>
        <v>2359</v>
      </c>
      <c r="X770" s="10">
        <v>680</v>
      </c>
      <c r="AH770" s="178" t="s">
        <v>723</v>
      </c>
      <c r="AI770" s="172">
        <v>636</v>
      </c>
    </row>
    <row r="771" spans="3:35" x14ac:dyDescent="0.15">
      <c r="C771" s="217" t="str">
        <f t="shared" si="242"/>
        <v>-</v>
      </c>
      <c r="D771" s="218" t="str">
        <f>G$81</f>
        <v>-</v>
      </c>
      <c r="E771" s="46" t="str">
        <f t="shared" si="237"/>
        <v>-</v>
      </c>
      <c r="F771" s="10" t="str">
        <f t="shared" si="230"/>
        <v>ooo</v>
      </c>
      <c r="G771" s="42">
        <f t="shared" si="231"/>
        <v>0</v>
      </c>
      <c r="H771" s="43">
        <f>IF(AND($E$4=G771,$H$4=F771,$P$57&lt;=SUM(C771:E771),SUM(C771:E771)&lt;=$P$58),1+MAX(H$84:H770),0)</f>
        <v>0</v>
      </c>
      <c r="I771" s="43">
        <f t="shared" si="232"/>
        <v>0</v>
      </c>
      <c r="J771" s="219" t="str">
        <f t="shared" si="243"/>
        <v>-</v>
      </c>
      <c r="K771" s="218" t="str">
        <f>N$81</f>
        <v>-</v>
      </c>
      <c r="L771" s="46" t="str">
        <f t="shared" si="238"/>
        <v>-</v>
      </c>
      <c r="M771" s="10" t="str">
        <f t="shared" si="234"/>
        <v>ooo</v>
      </c>
      <c r="N771" s="42">
        <f t="shared" si="235"/>
        <v>0</v>
      </c>
      <c r="O771" s="43">
        <f>IF(AND($E$4=N771,$H$4=M771,$P$57&lt;=SUM(J771:L771),SUM(J771:L771)&lt;=$P$58),1+MAX(O$84:O770),0)</f>
        <v>0</v>
      </c>
      <c r="P771" s="43">
        <f t="shared" si="236"/>
        <v>0</v>
      </c>
      <c r="R771" s="10">
        <v>681</v>
      </c>
      <c r="S771" s="178" t="s">
        <v>816</v>
      </c>
      <c r="T771" s="8">
        <v>120</v>
      </c>
      <c r="U771" s="8">
        <v>97</v>
      </c>
      <c r="V771" s="8">
        <v>291</v>
      </c>
      <c r="W771" s="172">
        <f t="shared" si="239"/>
        <v>1401</v>
      </c>
      <c r="X771" s="10">
        <v>681</v>
      </c>
      <c r="AH771" s="178" t="s">
        <v>724</v>
      </c>
      <c r="AI771" s="172">
        <v>637</v>
      </c>
    </row>
    <row r="772" spans="3:35" x14ac:dyDescent="0.15">
      <c r="C772" s="217" t="str">
        <f t="shared" ref="C772:C787" si="244">F$77</f>
        <v>-</v>
      </c>
      <c r="D772" s="218">
        <f>G$66</f>
        <v>13</v>
      </c>
      <c r="E772" s="46" t="str">
        <f t="shared" si="237"/>
        <v>-</v>
      </c>
      <c r="F772" s="10" t="str">
        <f t="shared" si="230"/>
        <v>oio</v>
      </c>
      <c r="G772" s="42">
        <f t="shared" si="231"/>
        <v>0</v>
      </c>
      <c r="H772" s="43">
        <f>IF(AND($E$4=G772,$H$4=F772,$P$57&lt;=SUM(C772:E772),SUM(C772:E772)&lt;=$P$58),1+MAX(H$84:H771),0)</f>
        <v>0</v>
      </c>
      <c r="I772" s="43">
        <f t="shared" si="232"/>
        <v>0</v>
      </c>
      <c r="J772" s="219" t="str">
        <f t="shared" ref="J772:J787" si="245">M$77</f>
        <v>-</v>
      </c>
      <c r="K772" s="218">
        <f>N$66</f>
        <v>13</v>
      </c>
      <c r="L772" s="46" t="str">
        <f t="shared" si="238"/>
        <v>-</v>
      </c>
      <c r="M772" s="10" t="str">
        <f t="shared" si="234"/>
        <v>oio</v>
      </c>
      <c r="N772" s="42">
        <f t="shared" si="235"/>
        <v>0</v>
      </c>
      <c r="O772" s="43">
        <f>IF(AND($E$4=N772,$H$4=M772,$P$57&lt;=SUM(J772:L772),SUM(J772:L772)&lt;=$P$58),1+MAX(O$84:O771),0)</f>
        <v>0</v>
      </c>
      <c r="P772" s="43">
        <f t="shared" si="236"/>
        <v>0</v>
      </c>
      <c r="R772" s="10">
        <v>682</v>
      </c>
      <c r="S772" s="178" t="s">
        <v>770</v>
      </c>
      <c r="T772" s="8">
        <v>156</v>
      </c>
      <c r="U772" s="8">
        <v>110</v>
      </c>
      <c r="V772" s="8">
        <v>116</v>
      </c>
      <c r="W772" s="172">
        <f t="shared" si="239"/>
        <v>1151</v>
      </c>
      <c r="X772" s="10">
        <v>682</v>
      </c>
      <c r="AH772" s="178" t="s">
        <v>725</v>
      </c>
      <c r="AI772" s="172">
        <v>638</v>
      </c>
    </row>
    <row r="773" spans="3:35" x14ac:dyDescent="0.15">
      <c r="C773" s="217" t="str">
        <f t="shared" si="244"/>
        <v>-</v>
      </c>
      <c r="D773" s="218">
        <f>G$67</f>
        <v>14</v>
      </c>
      <c r="E773" s="46" t="str">
        <f t="shared" si="237"/>
        <v>-</v>
      </c>
      <c r="F773" s="10" t="str">
        <f t="shared" si="230"/>
        <v>oio</v>
      </c>
      <c r="G773" s="42">
        <f t="shared" si="231"/>
        <v>0</v>
      </c>
      <c r="H773" s="43">
        <f>IF(AND($E$4=G773,$H$4=F773,$P$57&lt;=SUM(C773:E773),SUM(C773:E773)&lt;=$P$58),1+MAX(H$84:H772),0)</f>
        <v>0</v>
      </c>
      <c r="I773" s="43">
        <f t="shared" si="232"/>
        <v>0</v>
      </c>
      <c r="J773" s="219" t="str">
        <f t="shared" si="245"/>
        <v>-</v>
      </c>
      <c r="K773" s="218" t="str">
        <f>N$67</f>
        <v>-</v>
      </c>
      <c r="L773" s="46" t="str">
        <f t="shared" si="238"/>
        <v>-</v>
      </c>
      <c r="M773" s="10" t="str">
        <f t="shared" si="234"/>
        <v>ooo</v>
      </c>
      <c r="N773" s="42">
        <f t="shared" si="235"/>
        <v>0</v>
      </c>
      <c r="O773" s="43">
        <f>IF(AND($E$4=N773,$H$4=M773,$P$57&lt;=SUM(J773:L773),SUM(J773:L773)&lt;=$P$58),1+MAX(O$84:O772),0)</f>
        <v>0</v>
      </c>
      <c r="P773" s="43">
        <f t="shared" si="236"/>
        <v>0</v>
      </c>
      <c r="R773" s="10">
        <v>683</v>
      </c>
      <c r="S773" s="178" t="s">
        <v>772</v>
      </c>
      <c r="T773" s="8">
        <v>202</v>
      </c>
      <c r="U773" s="8">
        <v>173</v>
      </c>
      <c r="V773" s="8">
        <v>158</v>
      </c>
      <c r="W773" s="172">
        <f t="shared" si="239"/>
        <v>2242</v>
      </c>
      <c r="X773" s="10">
        <v>683</v>
      </c>
      <c r="AH773" s="178" t="s">
        <v>726</v>
      </c>
      <c r="AI773" s="172">
        <v>639</v>
      </c>
    </row>
    <row r="774" spans="3:35" x14ac:dyDescent="0.15">
      <c r="C774" s="217" t="str">
        <f t="shared" si="244"/>
        <v>-</v>
      </c>
      <c r="D774" s="218" t="str">
        <f>G$68</f>
        <v>-</v>
      </c>
      <c r="E774" s="46" t="str">
        <f t="shared" si="237"/>
        <v>-</v>
      </c>
      <c r="F774" s="10" t="str">
        <f t="shared" si="230"/>
        <v>ooo</v>
      </c>
      <c r="G774" s="42">
        <f t="shared" si="231"/>
        <v>0</v>
      </c>
      <c r="H774" s="43">
        <f>IF(AND($E$4=G774,$H$4=F774,$P$57&lt;=SUM(C774:E774),SUM(C774:E774)&lt;=$P$58),1+MAX(H$84:H773),0)</f>
        <v>0</v>
      </c>
      <c r="I774" s="43">
        <f t="shared" si="232"/>
        <v>0</v>
      </c>
      <c r="J774" s="219" t="str">
        <f t="shared" si="245"/>
        <v>-</v>
      </c>
      <c r="K774" s="218" t="str">
        <f>N$68</f>
        <v>-</v>
      </c>
      <c r="L774" s="46" t="str">
        <f t="shared" si="238"/>
        <v>-</v>
      </c>
      <c r="M774" s="10" t="str">
        <f t="shared" si="234"/>
        <v>ooo</v>
      </c>
      <c r="N774" s="42">
        <f t="shared" si="235"/>
        <v>0</v>
      </c>
      <c r="O774" s="43">
        <f>IF(AND($E$4=N774,$H$4=M774,$P$57&lt;=SUM(J774:L774),SUM(J774:L774)&lt;=$P$58),1+MAX(O$84:O773),0)</f>
        <v>0</v>
      </c>
      <c r="P774" s="43">
        <f t="shared" si="236"/>
        <v>0</v>
      </c>
      <c r="R774" s="10">
        <v>684</v>
      </c>
      <c r="S774" s="178" t="s">
        <v>773</v>
      </c>
      <c r="T774" s="8">
        <v>124</v>
      </c>
      <c r="U774" s="8">
        <v>109</v>
      </c>
      <c r="V774" s="8">
        <v>123</v>
      </c>
      <c r="W774" s="172">
        <f t="shared" si="239"/>
        <v>1057</v>
      </c>
      <c r="X774" s="10">
        <v>684</v>
      </c>
      <c r="AH774" s="178" t="s">
        <v>727</v>
      </c>
      <c r="AI774" s="172">
        <v>640</v>
      </c>
    </row>
    <row r="775" spans="3:35" x14ac:dyDescent="0.15">
      <c r="C775" s="217" t="str">
        <f t="shared" si="244"/>
        <v>-</v>
      </c>
      <c r="D775" s="218" t="str">
        <f>G$69</f>
        <v>-</v>
      </c>
      <c r="E775" s="46" t="str">
        <f t="shared" si="237"/>
        <v>-</v>
      </c>
      <c r="F775" s="10" t="str">
        <f t="shared" si="230"/>
        <v>ooo</v>
      </c>
      <c r="G775" s="42">
        <f t="shared" si="231"/>
        <v>0</v>
      </c>
      <c r="H775" s="43">
        <f>IF(AND($E$4=G775,$H$4=F775,$P$57&lt;=SUM(C775:E775),SUM(C775:E775)&lt;=$P$58),1+MAX(H$84:H774),0)</f>
        <v>0</v>
      </c>
      <c r="I775" s="43">
        <f t="shared" si="232"/>
        <v>0</v>
      </c>
      <c r="J775" s="219" t="str">
        <f t="shared" si="245"/>
        <v>-</v>
      </c>
      <c r="K775" s="218" t="str">
        <f>N$69</f>
        <v>-</v>
      </c>
      <c r="L775" s="46" t="str">
        <f t="shared" si="238"/>
        <v>-</v>
      </c>
      <c r="M775" s="10" t="str">
        <f t="shared" si="234"/>
        <v>ooo</v>
      </c>
      <c r="N775" s="42">
        <f t="shared" si="235"/>
        <v>0</v>
      </c>
      <c r="O775" s="43">
        <f>IF(AND($E$4=N775,$H$4=M775,$P$57&lt;=SUM(J775:L775),SUM(J775:L775)&lt;=$P$58),1+MAX(O$84:O774),0)</f>
        <v>0</v>
      </c>
      <c r="P775" s="43">
        <f t="shared" si="236"/>
        <v>0</v>
      </c>
      <c r="R775" s="10">
        <v>685</v>
      </c>
      <c r="S775" s="178" t="s">
        <v>774</v>
      </c>
      <c r="T775" s="8">
        <v>164</v>
      </c>
      <c r="U775" s="8">
        <v>168</v>
      </c>
      <c r="V775" s="8">
        <v>168</v>
      </c>
      <c r="W775" s="172">
        <f t="shared" si="239"/>
        <v>2039</v>
      </c>
      <c r="X775" s="10">
        <v>685</v>
      </c>
      <c r="AH775" s="178" t="s">
        <v>728</v>
      </c>
      <c r="AI775" s="172">
        <v>641</v>
      </c>
    </row>
    <row r="776" spans="3:35" x14ac:dyDescent="0.15">
      <c r="C776" s="217" t="str">
        <f t="shared" si="244"/>
        <v>-</v>
      </c>
      <c r="D776" s="218" t="str">
        <f>G$70</f>
        <v>-</v>
      </c>
      <c r="E776" s="46" t="str">
        <f t="shared" si="237"/>
        <v>-</v>
      </c>
      <c r="F776" s="10" t="str">
        <f t="shared" si="230"/>
        <v>ooo</v>
      </c>
      <c r="G776" s="42">
        <f t="shared" si="231"/>
        <v>0</v>
      </c>
      <c r="H776" s="43">
        <f>IF(AND($E$4=G776,$H$4=F776,$P$57&lt;=SUM(C776:E776),SUM(C776:E776)&lt;=$P$58),1+MAX(H$84:H775),0)</f>
        <v>0</v>
      </c>
      <c r="I776" s="43">
        <f t="shared" si="232"/>
        <v>0</v>
      </c>
      <c r="J776" s="219" t="str">
        <f t="shared" si="245"/>
        <v>-</v>
      </c>
      <c r="K776" s="218" t="str">
        <f>N$70</f>
        <v>-</v>
      </c>
      <c r="L776" s="46" t="str">
        <f t="shared" si="238"/>
        <v>-</v>
      </c>
      <c r="M776" s="10" t="str">
        <f t="shared" si="234"/>
        <v>ooo</v>
      </c>
      <c r="N776" s="42">
        <f t="shared" si="235"/>
        <v>0</v>
      </c>
      <c r="O776" s="43">
        <f>IF(AND($E$4=N776,$H$4=M776,$P$57&lt;=SUM(J776:L776),SUM(J776:L776)&lt;=$P$58),1+MAX(O$84:O775),0)</f>
        <v>0</v>
      </c>
      <c r="P776" s="43">
        <f t="shared" si="236"/>
        <v>0</v>
      </c>
      <c r="R776" s="10">
        <v>686</v>
      </c>
      <c r="S776" s="178" t="s">
        <v>776</v>
      </c>
      <c r="T776" s="8">
        <v>106</v>
      </c>
      <c r="U776" s="8">
        <v>98</v>
      </c>
      <c r="V776" s="8">
        <v>98</v>
      </c>
      <c r="W776" s="172">
        <f t="shared" si="239"/>
        <v>813</v>
      </c>
      <c r="X776" s="10">
        <v>686</v>
      </c>
      <c r="AH776" s="178" t="s">
        <v>729</v>
      </c>
      <c r="AI776" s="172">
        <v>642</v>
      </c>
    </row>
    <row r="777" spans="3:35" x14ac:dyDescent="0.15">
      <c r="C777" s="217" t="str">
        <f t="shared" si="244"/>
        <v>-</v>
      </c>
      <c r="D777" s="218" t="str">
        <f>G$71</f>
        <v>-</v>
      </c>
      <c r="E777" s="46" t="str">
        <f t="shared" si="237"/>
        <v>-</v>
      </c>
      <c r="F777" s="10" t="str">
        <f t="shared" si="230"/>
        <v>ooo</v>
      </c>
      <c r="G777" s="42">
        <f t="shared" si="231"/>
        <v>0</v>
      </c>
      <c r="H777" s="43">
        <f>IF(AND($E$4=G777,$H$4=F777,$P$57&lt;=SUM(C777:E777),SUM(C777:E777)&lt;=$P$58),1+MAX(H$84:H776),0)</f>
        <v>0</v>
      </c>
      <c r="I777" s="43">
        <f t="shared" si="232"/>
        <v>0</v>
      </c>
      <c r="J777" s="219" t="str">
        <f t="shared" si="245"/>
        <v>-</v>
      </c>
      <c r="K777" s="218" t="str">
        <f>N$71</f>
        <v>-</v>
      </c>
      <c r="L777" s="46" t="str">
        <f t="shared" si="238"/>
        <v>-</v>
      </c>
      <c r="M777" s="10" t="str">
        <f t="shared" si="234"/>
        <v>ooo</v>
      </c>
      <c r="N777" s="42">
        <f t="shared" si="235"/>
        <v>0</v>
      </c>
      <c r="O777" s="43">
        <f>IF(AND($E$4=N777,$H$4=M777,$P$57&lt;=SUM(J777:L777),SUM(J777:L777)&lt;=$P$58),1+MAX(O$84:O776),0)</f>
        <v>0</v>
      </c>
      <c r="P777" s="43">
        <f t="shared" si="236"/>
        <v>0</v>
      </c>
      <c r="R777" s="10">
        <v>687</v>
      </c>
      <c r="S777" s="178" t="s">
        <v>778</v>
      </c>
      <c r="T777" s="8">
        <v>172</v>
      </c>
      <c r="U777" s="8">
        <v>177</v>
      </c>
      <c r="V777" s="8">
        <v>172</v>
      </c>
      <c r="W777" s="172">
        <f t="shared" si="239"/>
        <v>2210</v>
      </c>
      <c r="X777" s="10">
        <v>687</v>
      </c>
      <c r="AH777" s="178" t="s">
        <v>730</v>
      </c>
      <c r="AI777" s="172">
        <v>643</v>
      </c>
    </row>
    <row r="778" spans="3:35" x14ac:dyDescent="0.15">
      <c r="C778" s="217" t="str">
        <f t="shared" si="244"/>
        <v>-</v>
      </c>
      <c r="D778" s="218" t="str">
        <f>G$72</f>
        <v>-</v>
      </c>
      <c r="E778" s="46" t="str">
        <f t="shared" si="237"/>
        <v>-</v>
      </c>
      <c r="F778" s="10" t="str">
        <f t="shared" si="230"/>
        <v>ooo</v>
      </c>
      <c r="G778" s="42">
        <f t="shared" si="231"/>
        <v>0</v>
      </c>
      <c r="H778" s="43">
        <f>IF(AND($E$4=G778,$H$4=F778,$P$57&lt;=SUM(C778:E778),SUM(C778:E778)&lt;=$P$58),1+MAX(H$84:H777),0)</f>
        <v>0</v>
      </c>
      <c r="I778" s="43">
        <f t="shared" si="232"/>
        <v>0</v>
      </c>
      <c r="J778" s="219" t="str">
        <f t="shared" si="245"/>
        <v>-</v>
      </c>
      <c r="K778" s="218" t="str">
        <f>N$72</f>
        <v>-</v>
      </c>
      <c r="L778" s="46" t="str">
        <f t="shared" si="238"/>
        <v>-</v>
      </c>
      <c r="M778" s="10" t="str">
        <f t="shared" si="234"/>
        <v>ooo</v>
      </c>
      <c r="N778" s="42">
        <f t="shared" si="235"/>
        <v>0</v>
      </c>
      <c r="O778" s="43">
        <f>IF(AND($E$4=N778,$H$4=M778,$P$57&lt;=SUM(J778:L778),SUM(J778:L778)&lt;=$P$58),1+MAX(O$84:O777),0)</f>
        <v>0</v>
      </c>
      <c r="P778" s="43">
        <f t="shared" si="236"/>
        <v>0</v>
      </c>
      <c r="R778" s="10">
        <v>688</v>
      </c>
      <c r="S778" s="178" t="s">
        <v>780</v>
      </c>
      <c r="T778" s="8">
        <v>84</v>
      </c>
      <c r="U778" s="8">
        <v>96</v>
      </c>
      <c r="V778" s="8">
        <v>124</v>
      </c>
      <c r="W778" s="172">
        <f t="shared" si="239"/>
        <v>801</v>
      </c>
      <c r="X778" s="10">
        <v>688</v>
      </c>
      <c r="AH778" s="178" t="s">
        <v>731</v>
      </c>
      <c r="AI778" s="172">
        <v>644</v>
      </c>
    </row>
    <row r="779" spans="3:35" x14ac:dyDescent="0.15">
      <c r="C779" s="217" t="str">
        <f t="shared" si="244"/>
        <v>-</v>
      </c>
      <c r="D779" s="218" t="str">
        <f>G$73</f>
        <v>-</v>
      </c>
      <c r="E779" s="46" t="str">
        <f t="shared" si="237"/>
        <v>-</v>
      </c>
      <c r="F779" s="10" t="str">
        <f t="shared" si="230"/>
        <v>ooo</v>
      </c>
      <c r="G779" s="42">
        <f t="shared" si="231"/>
        <v>0</v>
      </c>
      <c r="H779" s="43">
        <f>IF(AND($E$4=G779,$H$4=F779,$P$57&lt;=SUM(C779:E779),SUM(C779:E779)&lt;=$P$58),1+MAX(H$84:H778),0)</f>
        <v>0</v>
      </c>
      <c r="I779" s="43">
        <f t="shared" si="232"/>
        <v>0</v>
      </c>
      <c r="J779" s="219" t="str">
        <f t="shared" si="245"/>
        <v>-</v>
      </c>
      <c r="K779" s="218" t="str">
        <f>N$73</f>
        <v>-</v>
      </c>
      <c r="L779" s="46" t="str">
        <f t="shared" si="238"/>
        <v>-</v>
      </c>
      <c r="M779" s="10" t="str">
        <f t="shared" si="234"/>
        <v>ooo</v>
      </c>
      <c r="N779" s="42">
        <f t="shared" si="235"/>
        <v>0</v>
      </c>
      <c r="O779" s="43">
        <f>IF(AND($E$4=N779,$H$4=M779,$P$57&lt;=SUM(J779:L779),SUM(J779:L779)&lt;=$P$58),1+MAX(O$84:O778),0)</f>
        <v>0</v>
      </c>
      <c r="P779" s="43">
        <f t="shared" si="236"/>
        <v>0</v>
      </c>
      <c r="R779" s="10">
        <v>689</v>
      </c>
      <c r="S779" s="178" t="s">
        <v>782</v>
      </c>
      <c r="T779" s="8">
        <v>144</v>
      </c>
      <c r="U779" s="8">
        <v>194</v>
      </c>
      <c r="V779" s="8">
        <v>220</v>
      </c>
      <c r="W779" s="172">
        <f t="shared" si="239"/>
        <v>2487</v>
      </c>
      <c r="X779" s="10">
        <v>689</v>
      </c>
      <c r="AH779" s="178" t="s">
        <v>732</v>
      </c>
      <c r="AI779" s="172">
        <v>645</v>
      </c>
    </row>
    <row r="780" spans="3:35" x14ac:dyDescent="0.15">
      <c r="C780" s="217" t="str">
        <f t="shared" si="244"/>
        <v>-</v>
      </c>
      <c r="D780" s="218" t="str">
        <f>G$74</f>
        <v>-</v>
      </c>
      <c r="E780" s="46" t="str">
        <f t="shared" si="237"/>
        <v>-</v>
      </c>
      <c r="F780" s="10" t="str">
        <f t="shared" si="230"/>
        <v>ooo</v>
      </c>
      <c r="G780" s="42">
        <f t="shared" si="231"/>
        <v>0</v>
      </c>
      <c r="H780" s="43">
        <f>IF(AND($E$4=G780,$H$4=F780,$P$57&lt;=SUM(C780:E780),SUM(C780:E780)&lt;=$P$58),1+MAX(H$84:H779),0)</f>
        <v>0</v>
      </c>
      <c r="I780" s="43">
        <f t="shared" si="232"/>
        <v>0</v>
      </c>
      <c r="J780" s="219" t="str">
        <f t="shared" si="245"/>
        <v>-</v>
      </c>
      <c r="K780" s="218" t="str">
        <f>N$74</f>
        <v>-</v>
      </c>
      <c r="L780" s="46" t="str">
        <f t="shared" si="238"/>
        <v>-</v>
      </c>
      <c r="M780" s="10" t="str">
        <f t="shared" si="234"/>
        <v>ooo</v>
      </c>
      <c r="N780" s="42">
        <f t="shared" si="235"/>
        <v>0</v>
      </c>
      <c r="O780" s="43">
        <f>IF(AND($E$4=N780,$H$4=M780,$P$57&lt;=SUM(J780:L780),SUM(J780:L780)&lt;=$P$58),1+MAX(O$84:O779),0)</f>
        <v>0</v>
      </c>
      <c r="P780" s="43">
        <f t="shared" si="236"/>
        <v>0</v>
      </c>
      <c r="R780" s="10">
        <v>690</v>
      </c>
      <c r="S780" s="178" t="s">
        <v>783</v>
      </c>
      <c r="T780" s="8">
        <v>100</v>
      </c>
      <c r="U780" s="8">
        <v>109</v>
      </c>
      <c r="V780" s="8">
        <v>109</v>
      </c>
      <c r="W780" s="172">
        <f t="shared" si="239"/>
        <v>911</v>
      </c>
      <c r="X780" s="10">
        <v>690</v>
      </c>
      <c r="AH780" s="178" t="s">
        <v>733</v>
      </c>
      <c r="AI780" s="172">
        <v>646</v>
      </c>
    </row>
    <row r="781" spans="3:35" x14ac:dyDescent="0.15">
      <c r="C781" s="217" t="str">
        <f t="shared" si="244"/>
        <v>-</v>
      </c>
      <c r="D781" s="218" t="str">
        <f>G$75</f>
        <v>-</v>
      </c>
      <c r="E781" s="46" t="str">
        <f t="shared" si="237"/>
        <v>-</v>
      </c>
      <c r="F781" s="10" t="str">
        <f t="shared" si="230"/>
        <v>ooo</v>
      </c>
      <c r="G781" s="42">
        <f t="shared" si="231"/>
        <v>0</v>
      </c>
      <c r="H781" s="43">
        <f>IF(AND($E$4=G781,$H$4=F781,$P$57&lt;=SUM(C781:E781),SUM(C781:E781)&lt;=$P$58),1+MAX(H$84:H780),0)</f>
        <v>0</v>
      </c>
      <c r="I781" s="43">
        <f t="shared" si="232"/>
        <v>0</v>
      </c>
      <c r="J781" s="219" t="str">
        <f t="shared" si="245"/>
        <v>-</v>
      </c>
      <c r="K781" s="218" t="str">
        <f>N$75</f>
        <v>-</v>
      </c>
      <c r="L781" s="46" t="str">
        <f t="shared" si="238"/>
        <v>-</v>
      </c>
      <c r="M781" s="10" t="str">
        <f t="shared" si="234"/>
        <v>ooo</v>
      </c>
      <c r="N781" s="42">
        <f t="shared" si="235"/>
        <v>0</v>
      </c>
      <c r="O781" s="43">
        <f>IF(AND($E$4=N781,$H$4=M781,$P$57&lt;=SUM(J781:L781),SUM(J781:L781)&lt;=$P$58),1+MAX(O$84:O780),0)</f>
        <v>0</v>
      </c>
      <c r="P781" s="43">
        <f t="shared" si="236"/>
        <v>0</v>
      </c>
      <c r="R781" s="10">
        <v>691</v>
      </c>
      <c r="S781" s="178" t="s">
        <v>784</v>
      </c>
      <c r="T781" s="8">
        <v>130</v>
      </c>
      <c r="U781" s="8">
        <v>177</v>
      </c>
      <c r="V781" s="8">
        <v>223</v>
      </c>
      <c r="W781" s="172">
        <f t="shared" si="239"/>
        <v>2195</v>
      </c>
      <c r="X781" s="10">
        <v>691</v>
      </c>
      <c r="AH781" s="178" t="s">
        <v>734</v>
      </c>
      <c r="AI781" s="172">
        <v>647</v>
      </c>
    </row>
    <row r="782" spans="3:35" x14ac:dyDescent="0.15">
      <c r="C782" s="217" t="str">
        <f t="shared" si="244"/>
        <v>-</v>
      </c>
      <c r="D782" s="218" t="str">
        <f>G$76</f>
        <v>-</v>
      </c>
      <c r="E782" s="46" t="str">
        <f t="shared" si="237"/>
        <v>-</v>
      </c>
      <c r="F782" s="10" t="str">
        <f t="shared" si="230"/>
        <v>ooo</v>
      </c>
      <c r="G782" s="42">
        <f t="shared" si="231"/>
        <v>0</v>
      </c>
      <c r="H782" s="43">
        <f>IF(AND($E$4=G782,$H$4=F782,$P$57&lt;=SUM(C782:E782),SUM(C782:E782)&lt;=$P$58),1+MAX(H$84:H781),0)</f>
        <v>0</v>
      </c>
      <c r="I782" s="43">
        <f t="shared" si="232"/>
        <v>0</v>
      </c>
      <c r="J782" s="219" t="str">
        <f t="shared" si="245"/>
        <v>-</v>
      </c>
      <c r="K782" s="218" t="str">
        <f>N$76</f>
        <v>-</v>
      </c>
      <c r="L782" s="46" t="str">
        <f t="shared" si="238"/>
        <v>-</v>
      </c>
      <c r="M782" s="10" t="str">
        <f t="shared" si="234"/>
        <v>ooo</v>
      </c>
      <c r="N782" s="42">
        <f t="shared" si="235"/>
        <v>0</v>
      </c>
      <c r="O782" s="43">
        <f>IF(AND($E$4=N782,$H$4=M782,$P$57&lt;=SUM(J782:L782),SUM(J782:L782)&lt;=$P$58),1+MAX(O$84:O781),0)</f>
        <v>0</v>
      </c>
      <c r="P782" s="43">
        <f t="shared" si="236"/>
        <v>0</v>
      </c>
      <c r="R782" s="10">
        <v>692</v>
      </c>
      <c r="S782" s="178" t="s">
        <v>785</v>
      </c>
      <c r="T782" s="8">
        <v>100</v>
      </c>
      <c r="U782" s="8">
        <v>108</v>
      </c>
      <c r="V782" s="8">
        <v>118</v>
      </c>
      <c r="W782" s="172">
        <f t="shared" si="239"/>
        <v>936</v>
      </c>
      <c r="X782" s="10">
        <v>692</v>
      </c>
      <c r="AH782" s="178" t="s">
        <v>735</v>
      </c>
      <c r="AI782" s="172">
        <v>648</v>
      </c>
    </row>
    <row r="783" spans="3:35" x14ac:dyDescent="0.15">
      <c r="C783" s="217" t="str">
        <f t="shared" si="244"/>
        <v>-</v>
      </c>
      <c r="D783" s="218" t="str">
        <f>G$77</f>
        <v>-</v>
      </c>
      <c r="E783" s="46" t="str">
        <f t="shared" si="237"/>
        <v>-</v>
      </c>
      <c r="F783" s="10" t="str">
        <f t="shared" si="230"/>
        <v>ooo</v>
      </c>
      <c r="G783" s="42">
        <f t="shared" si="231"/>
        <v>0</v>
      </c>
      <c r="H783" s="43">
        <f>IF(AND($E$4=G783,$H$4=F783,$P$57&lt;=SUM(C783:E783),SUM(C783:E783)&lt;=$P$58),1+MAX(H$84:H782),0)</f>
        <v>0</v>
      </c>
      <c r="I783" s="43">
        <f t="shared" si="232"/>
        <v>0</v>
      </c>
      <c r="J783" s="219" t="str">
        <f t="shared" si="245"/>
        <v>-</v>
      </c>
      <c r="K783" s="218" t="str">
        <f>N$77</f>
        <v>-</v>
      </c>
      <c r="L783" s="46" t="str">
        <f t="shared" si="238"/>
        <v>-</v>
      </c>
      <c r="M783" s="10" t="str">
        <f t="shared" si="234"/>
        <v>ooo</v>
      </c>
      <c r="N783" s="42">
        <f t="shared" si="235"/>
        <v>0</v>
      </c>
      <c r="O783" s="43">
        <f>IF(AND($E$4=N783,$H$4=M783,$P$57&lt;=SUM(J783:L783),SUM(J783:L783)&lt;=$P$58),1+MAX(O$84:O782),0)</f>
        <v>0</v>
      </c>
      <c r="P783" s="43">
        <f t="shared" si="236"/>
        <v>0</v>
      </c>
      <c r="R783" s="10">
        <v>693</v>
      </c>
      <c r="S783" s="178" t="s">
        <v>786</v>
      </c>
      <c r="T783" s="8">
        <v>142</v>
      </c>
      <c r="U783" s="8">
        <v>221</v>
      </c>
      <c r="V783" s="8">
        <v>172</v>
      </c>
      <c r="W783" s="172">
        <f t="shared" si="239"/>
        <v>2489</v>
      </c>
      <c r="X783" s="10">
        <v>693</v>
      </c>
      <c r="AH783" s="178" t="s">
        <v>736</v>
      </c>
      <c r="AI783" s="172">
        <v>649</v>
      </c>
    </row>
    <row r="784" spans="3:35" x14ac:dyDescent="0.15">
      <c r="C784" s="217" t="str">
        <f t="shared" si="244"/>
        <v>-</v>
      </c>
      <c r="D784" s="218" t="str">
        <f>G$78</f>
        <v>-</v>
      </c>
      <c r="E784" s="46" t="str">
        <f t="shared" si="237"/>
        <v>-</v>
      </c>
      <c r="F784" s="10" t="str">
        <f t="shared" si="230"/>
        <v>ooo</v>
      </c>
      <c r="G784" s="42">
        <f t="shared" si="231"/>
        <v>0</v>
      </c>
      <c r="H784" s="43">
        <f>IF(AND($E$4=G784,$H$4=F784,$P$57&lt;=SUM(C784:E784),SUM(C784:E784)&lt;=$P$58),1+MAX(H$84:H783),0)</f>
        <v>0</v>
      </c>
      <c r="I784" s="43">
        <f t="shared" si="232"/>
        <v>0</v>
      </c>
      <c r="J784" s="219" t="str">
        <f t="shared" si="245"/>
        <v>-</v>
      </c>
      <c r="K784" s="218" t="str">
        <f>N$78</f>
        <v>-</v>
      </c>
      <c r="L784" s="46" t="str">
        <f t="shared" si="238"/>
        <v>-</v>
      </c>
      <c r="M784" s="10" t="str">
        <f t="shared" si="234"/>
        <v>ooo</v>
      </c>
      <c r="N784" s="42">
        <f t="shared" si="235"/>
        <v>0</v>
      </c>
      <c r="O784" s="43">
        <f>IF(AND($E$4=N784,$H$4=M784,$P$57&lt;=SUM(J784:L784),SUM(J784:L784)&lt;=$P$58),1+MAX(O$84:O783),0)</f>
        <v>0</v>
      </c>
      <c r="P784" s="43">
        <f t="shared" si="236"/>
        <v>0</v>
      </c>
      <c r="R784" s="10">
        <v>694</v>
      </c>
      <c r="S784" s="178" t="s">
        <v>787</v>
      </c>
      <c r="T784" s="8">
        <v>88</v>
      </c>
      <c r="U784" s="8">
        <v>115</v>
      </c>
      <c r="V784" s="8">
        <v>83</v>
      </c>
      <c r="W784" s="172">
        <f t="shared" si="239"/>
        <v>804</v>
      </c>
      <c r="X784" s="10">
        <v>694</v>
      </c>
      <c r="AH784" s="177" t="s">
        <v>737</v>
      </c>
      <c r="AI784" s="67">
        <v>650</v>
      </c>
    </row>
    <row r="785" spans="3:35" x14ac:dyDescent="0.15">
      <c r="C785" s="217" t="str">
        <f t="shared" si="244"/>
        <v>-</v>
      </c>
      <c r="D785" s="218" t="str">
        <f>G$79</f>
        <v>-</v>
      </c>
      <c r="E785" s="46" t="str">
        <f t="shared" si="237"/>
        <v>-</v>
      </c>
      <c r="F785" s="10" t="str">
        <f t="shared" si="230"/>
        <v>ooo</v>
      </c>
      <c r="G785" s="42">
        <f t="shared" si="231"/>
        <v>0</v>
      </c>
      <c r="H785" s="43">
        <f>IF(AND($E$4=G785,$H$4=F785,$P$57&lt;=SUM(C785:E785),SUM(C785:E785)&lt;=$P$58),1+MAX(H$84:H784),0)</f>
        <v>0</v>
      </c>
      <c r="I785" s="43">
        <f t="shared" si="232"/>
        <v>0</v>
      </c>
      <c r="J785" s="219" t="str">
        <f t="shared" si="245"/>
        <v>-</v>
      </c>
      <c r="K785" s="218" t="str">
        <f>N$79</f>
        <v>-</v>
      </c>
      <c r="L785" s="46" t="str">
        <f t="shared" si="238"/>
        <v>-</v>
      </c>
      <c r="M785" s="10" t="str">
        <f t="shared" si="234"/>
        <v>ooo</v>
      </c>
      <c r="N785" s="42">
        <f t="shared" si="235"/>
        <v>0</v>
      </c>
      <c r="O785" s="43">
        <f>IF(AND($E$4=N785,$H$4=M785,$P$57&lt;=SUM(J785:L785),SUM(J785:L785)&lt;=$P$58),1+MAX(O$84:O784),0)</f>
        <v>0</v>
      </c>
      <c r="P785" s="43">
        <f t="shared" si="236"/>
        <v>0</v>
      </c>
      <c r="R785" s="10">
        <v>695</v>
      </c>
      <c r="S785" s="178" t="s">
        <v>788</v>
      </c>
      <c r="T785" s="8">
        <v>124</v>
      </c>
      <c r="U785" s="8">
        <v>219</v>
      </c>
      <c r="V785" s="8">
        <v>190</v>
      </c>
      <c r="W785" s="172">
        <f t="shared" si="239"/>
        <v>2431</v>
      </c>
      <c r="X785" s="10">
        <v>695</v>
      </c>
      <c r="AH785" s="178" t="s">
        <v>738</v>
      </c>
      <c r="AI785" s="172">
        <v>651</v>
      </c>
    </row>
    <row r="786" spans="3:35" x14ac:dyDescent="0.15">
      <c r="C786" s="217" t="str">
        <f t="shared" si="244"/>
        <v>-</v>
      </c>
      <c r="D786" s="218" t="str">
        <f>G$80</f>
        <v>-</v>
      </c>
      <c r="E786" s="46" t="str">
        <f t="shared" si="237"/>
        <v>-</v>
      </c>
      <c r="F786" s="10" t="str">
        <f t="shared" si="230"/>
        <v>ooo</v>
      </c>
      <c r="G786" s="42">
        <f t="shared" si="231"/>
        <v>0</v>
      </c>
      <c r="H786" s="43">
        <f>IF(AND($E$4=G786,$H$4=F786,$P$57&lt;=SUM(C786:E786),SUM(C786:E786)&lt;=$P$58),1+MAX(H$84:H785),0)</f>
        <v>0</v>
      </c>
      <c r="I786" s="43">
        <f t="shared" si="232"/>
        <v>0</v>
      </c>
      <c r="J786" s="219" t="str">
        <f t="shared" si="245"/>
        <v>-</v>
      </c>
      <c r="K786" s="218" t="str">
        <f>N$80</f>
        <v>-</v>
      </c>
      <c r="L786" s="46" t="str">
        <f t="shared" si="238"/>
        <v>-</v>
      </c>
      <c r="M786" s="10" t="str">
        <f t="shared" si="234"/>
        <v>ooo</v>
      </c>
      <c r="N786" s="42">
        <f t="shared" si="235"/>
        <v>0</v>
      </c>
      <c r="O786" s="43">
        <f>IF(AND($E$4=N786,$H$4=M786,$P$57&lt;=SUM(J786:L786),SUM(J786:L786)&lt;=$P$58),1+MAX(O$84:O785),0)</f>
        <v>0</v>
      </c>
      <c r="P786" s="43">
        <f t="shared" si="236"/>
        <v>0</v>
      </c>
      <c r="R786" s="10">
        <v>696</v>
      </c>
      <c r="S786" s="178" t="s">
        <v>789</v>
      </c>
      <c r="T786" s="8">
        <v>116</v>
      </c>
      <c r="U786" s="8">
        <v>158</v>
      </c>
      <c r="V786" s="8">
        <v>138</v>
      </c>
      <c r="W786" s="172">
        <f t="shared" si="239"/>
        <v>1507</v>
      </c>
      <c r="X786" s="10">
        <v>696</v>
      </c>
      <c r="AH786" s="178" t="s">
        <v>739</v>
      </c>
      <c r="AI786" s="172">
        <v>652</v>
      </c>
    </row>
    <row r="787" spans="3:35" x14ac:dyDescent="0.15">
      <c r="C787" s="217" t="str">
        <f t="shared" si="244"/>
        <v>-</v>
      </c>
      <c r="D787" s="218" t="str">
        <f>G$81</f>
        <v>-</v>
      </c>
      <c r="E787" s="46" t="str">
        <f t="shared" si="237"/>
        <v>-</v>
      </c>
      <c r="F787" s="10" t="str">
        <f t="shared" si="230"/>
        <v>ooo</v>
      </c>
      <c r="G787" s="42">
        <f t="shared" si="231"/>
        <v>0</v>
      </c>
      <c r="H787" s="43">
        <f>IF(AND($E$4=G787,$H$4=F787,$P$57&lt;=SUM(C787:E787),SUM(C787:E787)&lt;=$P$58),1+MAX(H$84:H786),0)</f>
        <v>0</v>
      </c>
      <c r="I787" s="43">
        <f t="shared" si="232"/>
        <v>0</v>
      </c>
      <c r="J787" s="219" t="str">
        <f t="shared" si="245"/>
        <v>-</v>
      </c>
      <c r="K787" s="218" t="str">
        <f>N$81</f>
        <v>-</v>
      </c>
      <c r="L787" s="46" t="str">
        <f t="shared" si="238"/>
        <v>-</v>
      </c>
      <c r="M787" s="10" t="str">
        <f t="shared" si="234"/>
        <v>ooo</v>
      </c>
      <c r="N787" s="42">
        <f t="shared" si="235"/>
        <v>0</v>
      </c>
      <c r="O787" s="43">
        <f>IF(AND($E$4=N787,$H$4=M787,$P$57&lt;=SUM(J787:L787),SUM(J787:L787)&lt;=$P$58),1+MAX(O$84:O786),0)</f>
        <v>0</v>
      </c>
      <c r="P787" s="43">
        <f t="shared" si="236"/>
        <v>0</v>
      </c>
      <c r="R787" s="10">
        <v>697</v>
      </c>
      <c r="S787" s="178" t="s">
        <v>790</v>
      </c>
      <c r="T787" s="8">
        <v>164</v>
      </c>
      <c r="U787" s="8">
        <v>227</v>
      </c>
      <c r="V787" s="8">
        <v>221</v>
      </c>
      <c r="W787" s="172">
        <f t="shared" si="239"/>
        <v>3062</v>
      </c>
      <c r="X787" s="10">
        <v>697</v>
      </c>
      <c r="AH787" s="178" t="s">
        <v>740</v>
      </c>
      <c r="AI787" s="172">
        <v>653</v>
      </c>
    </row>
    <row r="788" spans="3:35" x14ac:dyDescent="0.15">
      <c r="C788" s="217" t="str">
        <f t="shared" ref="C788:C803" si="246">F$78</f>
        <v>-</v>
      </c>
      <c r="D788" s="218">
        <f>G$66</f>
        <v>13</v>
      </c>
      <c r="E788" s="46" t="str">
        <f t="shared" si="237"/>
        <v>-</v>
      </c>
      <c r="F788" s="10" t="str">
        <f t="shared" ref="F788:F851" si="247">IF(MAX(C788:E788)=C788,"i","o")&amp;IF(MAX(C788:E788)=D788,"i","o")&amp;IF(MAX(C788:E788)=E788,"i","o")</f>
        <v>oio</v>
      </c>
      <c r="G788" s="42">
        <f t="shared" ref="G788:G851" si="248">IF(COUNTIF(C788:E788,"-")&gt;0,0,TRUNC((F$56+C788)*(G$56+D788)^0.5*(H$56+E788)^0.5*I$56^2/10))</f>
        <v>0</v>
      </c>
      <c r="H788" s="43">
        <f>IF(AND($E$4=G788,$H$4=F788,$P$57&lt;=SUM(C788:E788),SUM(C788:E788)&lt;=$P$58),1+MAX(H$84:H787),0)</f>
        <v>0</v>
      </c>
      <c r="I788" s="43">
        <f t="shared" ref="I788:I851" si="249">IF(H788=0,0,DEC2HEX(C788)&amp;DEC2HEX(D788)&amp;DEC2HEX(E788))</f>
        <v>0</v>
      </c>
      <c r="J788" s="219" t="str">
        <f t="shared" ref="J788:J803" si="250">M$78</f>
        <v>-</v>
      </c>
      <c r="K788" s="218">
        <f>N$66</f>
        <v>13</v>
      </c>
      <c r="L788" s="46" t="str">
        <f t="shared" si="238"/>
        <v>-</v>
      </c>
      <c r="M788" s="10" t="str">
        <f t="shared" ref="M788:M851" si="251">IF(MAX(J788:L788)=J788,"i","o")&amp;IF(MAX(J788:L788)=K788,"i","o")&amp;IF(MAX(J788:L788)=L788,"i","o")</f>
        <v>oio</v>
      </c>
      <c r="N788" s="42">
        <f t="shared" ref="N788:N851" si="252">IF(COUNTIF(J788:L788,"-")&gt;0,0,TRUNC((M$56+J788)*(N$56+K788)^0.5*(O$56+L788)^0.5*P$56^2/10))</f>
        <v>0</v>
      </c>
      <c r="O788" s="43">
        <f>IF(AND($E$4=N788,$H$4=M788,$P$57&lt;=SUM(J788:L788),SUM(J788:L788)&lt;=$P$58),1+MAX(O$84:O787),0)</f>
        <v>0</v>
      </c>
      <c r="P788" s="43">
        <f t="shared" ref="P788:P851" si="253">IF(O788=0,0,DEC2HEX(J788)&amp;DEC2HEX(K788)&amp;DEC2HEX(L788))</f>
        <v>0</v>
      </c>
      <c r="R788" s="10">
        <v>698</v>
      </c>
      <c r="S788" s="178" t="s">
        <v>791</v>
      </c>
      <c r="T788" s="8">
        <v>154</v>
      </c>
      <c r="U788" s="8">
        <v>124</v>
      </c>
      <c r="V788" s="8">
        <v>116</v>
      </c>
      <c r="W788" s="172">
        <f t="shared" si="239"/>
        <v>1273</v>
      </c>
      <c r="X788" s="10">
        <v>698</v>
      </c>
      <c r="AH788" s="178" t="s">
        <v>741</v>
      </c>
      <c r="AI788" s="172">
        <v>654</v>
      </c>
    </row>
    <row r="789" spans="3:35" x14ac:dyDescent="0.15">
      <c r="C789" s="217" t="str">
        <f t="shared" si="246"/>
        <v>-</v>
      </c>
      <c r="D789" s="218">
        <f>G$67</f>
        <v>14</v>
      </c>
      <c r="E789" s="46" t="str">
        <f t="shared" si="237"/>
        <v>-</v>
      </c>
      <c r="F789" s="10" t="str">
        <f t="shared" si="247"/>
        <v>oio</v>
      </c>
      <c r="G789" s="42">
        <f t="shared" si="248"/>
        <v>0</v>
      </c>
      <c r="H789" s="43">
        <f>IF(AND($E$4=G789,$H$4=F789,$P$57&lt;=SUM(C789:E789),SUM(C789:E789)&lt;=$P$58),1+MAX(H$84:H788),0)</f>
        <v>0</v>
      </c>
      <c r="I789" s="43">
        <f t="shared" si="249"/>
        <v>0</v>
      </c>
      <c r="J789" s="219" t="str">
        <f t="shared" si="250"/>
        <v>-</v>
      </c>
      <c r="K789" s="218" t="str">
        <f>N$67</f>
        <v>-</v>
      </c>
      <c r="L789" s="46" t="str">
        <f t="shared" si="238"/>
        <v>-</v>
      </c>
      <c r="M789" s="10" t="str">
        <f t="shared" si="251"/>
        <v>ooo</v>
      </c>
      <c r="N789" s="42">
        <f t="shared" si="252"/>
        <v>0</v>
      </c>
      <c r="O789" s="43">
        <f>IF(AND($E$4=N789,$H$4=M789,$P$57&lt;=SUM(J789:L789),SUM(J789:L789)&lt;=$P$58),1+MAX(O$84:O788),0)</f>
        <v>0</v>
      </c>
      <c r="P789" s="43">
        <f t="shared" si="253"/>
        <v>0</v>
      </c>
      <c r="R789" s="10">
        <v>699</v>
      </c>
      <c r="S789" s="178" t="s">
        <v>793</v>
      </c>
      <c r="T789" s="8">
        <v>246</v>
      </c>
      <c r="U789" s="8">
        <v>186</v>
      </c>
      <c r="V789" s="8">
        <v>173</v>
      </c>
      <c r="W789" s="172">
        <f t="shared" si="239"/>
        <v>2741</v>
      </c>
      <c r="X789" s="10">
        <v>699</v>
      </c>
      <c r="AH789" s="178" t="s">
        <v>742</v>
      </c>
      <c r="AI789" s="172">
        <v>655</v>
      </c>
    </row>
    <row r="790" spans="3:35" x14ac:dyDescent="0.15">
      <c r="C790" s="217" t="str">
        <f t="shared" si="246"/>
        <v>-</v>
      </c>
      <c r="D790" s="218" t="str">
        <f>G$68</f>
        <v>-</v>
      </c>
      <c r="E790" s="46" t="str">
        <f t="shared" ref="E790:E851" si="254">E789</f>
        <v>-</v>
      </c>
      <c r="F790" s="10" t="str">
        <f t="shared" si="247"/>
        <v>ooo</v>
      </c>
      <c r="G790" s="42">
        <f t="shared" si="248"/>
        <v>0</v>
      </c>
      <c r="H790" s="43">
        <f>IF(AND($E$4=G790,$H$4=F790,$P$57&lt;=SUM(C790:E790),SUM(C790:E790)&lt;=$P$58),1+MAX(H$84:H789),0)</f>
        <v>0</v>
      </c>
      <c r="I790" s="43">
        <f t="shared" si="249"/>
        <v>0</v>
      </c>
      <c r="J790" s="219" t="str">
        <f t="shared" si="250"/>
        <v>-</v>
      </c>
      <c r="K790" s="218" t="str">
        <f>N$68</f>
        <v>-</v>
      </c>
      <c r="L790" s="46" t="str">
        <f t="shared" ref="L790:L851" si="255">L789</f>
        <v>-</v>
      </c>
      <c r="M790" s="10" t="str">
        <f t="shared" si="251"/>
        <v>ooo</v>
      </c>
      <c r="N790" s="42">
        <f t="shared" si="252"/>
        <v>0</v>
      </c>
      <c r="O790" s="43">
        <f>IF(AND($E$4=N790,$H$4=M790,$P$57&lt;=SUM(J790:L790),SUM(J790:L790)&lt;=$P$58),1+MAX(O$84:O789),0)</f>
        <v>0</v>
      </c>
      <c r="P790" s="43">
        <f t="shared" si="253"/>
        <v>0</v>
      </c>
      <c r="R790" s="10">
        <v>700</v>
      </c>
      <c r="S790" s="178" t="s">
        <v>236</v>
      </c>
      <c r="T790" s="8">
        <v>190</v>
      </c>
      <c r="U790" s="8">
        <v>203</v>
      </c>
      <c r="V790" s="8">
        <v>237</v>
      </c>
      <c r="W790" s="172">
        <f t="shared" si="239"/>
        <v>3050</v>
      </c>
      <c r="X790" s="10">
        <v>700</v>
      </c>
      <c r="AH790" s="178" t="s">
        <v>743</v>
      </c>
      <c r="AI790" s="172">
        <v>656</v>
      </c>
    </row>
    <row r="791" spans="3:35" x14ac:dyDescent="0.15">
      <c r="C791" s="217" t="str">
        <f t="shared" si="246"/>
        <v>-</v>
      </c>
      <c r="D791" s="218" t="str">
        <f>G$69</f>
        <v>-</v>
      </c>
      <c r="E791" s="46" t="str">
        <f t="shared" si="254"/>
        <v>-</v>
      </c>
      <c r="F791" s="10" t="str">
        <f t="shared" si="247"/>
        <v>ooo</v>
      </c>
      <c r="G791" s="42">
        <f t="shared" si="248"/>
        <v>0</v>
      </c>
      <c r="H791" s="43">
        <f>IF(AND($E$4=G791,$H$4=F791,$P$57&lt;=SUM(C791:E791),SUM(C791:E791)&lt;=$P$58),1+MAX(H$84:H790),0)</f>
        <v>0</v>
      </c>
      <c r="I791" s="43">
        <f t="shared" si="249"/>
        <v>0</v>
      </c>
      <c r="J791" s="219" t="str">
        <f t="shared" si="250"/>
        <v>-</v>
      </c>
      <c r="K791" s="218" t="str">
        <f>N$69</f>
        <v>-</v>
      </c>
      <c r="L791" s="46" t="str">
        <f t="shared" si="255"/>
        <v>-</v>
      </c>
      <c r="M791" s="10" t="str">
        <f t="shared" si="251"/>
        <v>ooo</v>
      </c>
      <c r="N791" s="42">
        <f t="shared" si="252"/>
        <v>0</v>
      </c>
      <c r="O791" s="43">
        <f>IF(AND($E$4=N791,$H$4=M791,$P$57&lt;=SUM(J791:L791),SUM(J791:L791)&lt;=$P$58),1+MAX(O$84:O790),0)</f>
        <v>0</v>
      </c>
      <c r="P791" s="43">
        <f t="shared" si="253"/>
        <v>0</v>
      </c>
      <c r="R791" s="10">
        <v>701</v>
      </c>
      <c r="S791" s="178" t="s">
        <v>794</v>
      </c>
      <c r="T791" s="8">
        <v>156</v>
      </c>
      <c r="U791" s="8">
        <v>195</v>
      </c>
      <c r="V791" s="8">
        <v>160</v>
      </c>
      <c r="W791" s="172">
        <f t="shared" ref="W791:W854" si="256">TRUNC((U791+15)*(V791+15)^0.5*(T791+15)^0.5*VLOOKUP($W$83,$Y$84:$Z$163,2,FALSE)^2/10)</f>
        <v>2236</v>
      </c>
      <c r="X791" s="10">
        <v>701</v>
      </c>
      <c r="AH791" s="178" t="s">
        <v>744</v>
      </c>
      <c r="AI791" s="172">
        <v>657</v>
      </c>
    </row>
    <row r="792" spans="3:35" x14ac:dyDescent="0.15">
      <c r="C792" s="217" t="str">
        <f t="shared" si="246"/>
        <v>-</v>
      </c>
      <c r="D792" s="218" t="str">
        <f>G$70</f>
        <v>-</v>
      </c>
      <c r="E792" s="46" t="str">
        <f t="shared" si="254"/>
        <v>-</v>
      </c>
      <c r="F792" s="10" t="str">
        <f t="shared" si="247"/>
        <v>ooo</v>
      </c>
      <c r="G792" s="42">
        <f t="shared" si="248"/>
        <v>0</v>
      </c>
      <c r="H792" s="43">
        <f>IF(AND($E$4=G792,$H$4=F792,$P$57&lt;=SUM(C792:E792),SUM(C792:E792)&lt;=$P$58),1+MAX(H$84:H791),0)</f>
        <v>0</v>
      </c>
      <c r="I792" s="43">
        <f t="shared" si="249"/>
        <v>0</v>
      </c>
      <c r="J792" s="219" t="str">
        <f t="shared" si="250"/>
        <v>-</v>
      </c>
      <c r="K792" s="218" t="str">
        <f>N$70</f>
        <v>-</v>
      </c>
      <c r="L792" s="46" t="str">
        <f t="shared" si="255"/>
        <v>-</v>
      </c>
      <c r="M792" s="10" t="str">
        <f t="shared" si="251"/>
        <v>ooo</v>
      </c>
      <c r="N792" s="42">
        <f t="shared" si="252"/>
        <v>0</v>
      </c>
      <c r="O792" s="43">
        <f>IF(AND($E$4=N792,$H$4=M792,$P$57&lt;=SUM(J792:L792),SUM(J792:L792)&lt;=$P$58),1+MAX(O$84:O791),0)</f>
        <v>0</v>
      </c>
      <c r="P792" s="43">
        <f t="shared" si="253"/>
        <v>0</v>
      </c>
      <c r="R792" s="10">
        <v>702</v>
      </c>
      <c r="S792" s="178" t="s">
        <v>795</v>
      </c>
      <c r="T792" s="8">
        <v>134</v>
      </c>
      <c r="U792" s="8">
        <v>164</v>
      </c>
      <c r="V792" s="8">
        <v>139</v>
      </c>
      <c r="W792" s="172">
        <f t="shared" si="256"/>
        <v>1669</v>
      </c>
      <c r="X792" s="10">
        <v>702</v>
      </c>
      <c r="AH792" s="178" t="s">
        <v>745</v>
      </c>
      <c r="AI792" s="172">
        <v>658</v>
      </c>
    </row>
    <row r="793" spans="3:35" x14ac:dyDescent="0.15">
      <c r="C793" s="217" t="str">
        <f t="shared" si="246"/>
        <v>-</v>
      </c>
      <c r="D793" s="218" t="str">
        <f>G$71</f>
        <v>-</v>
      </c>
      <c r="E793" s="46" t="str">
        <f t="shared" si="254"/>
        <v>-</v>
      </c>
      <c r="F793" s="10" t="str">
        <f t="shared" si="247"/>
        <v>ooo</v>
      </c>
      <c r="G793" s="42">
        <f t="shared" si="248"/>
        <v>0</v>
      </c>
      <c r="H793" s="43">
        <f>IF(AND($E$4=G793,$H$4=F793,$P$57&lt;=SUM(C793:E793),SUM(C793:E793)&lt;=$P$58),1+MAX(H$84:H792),0)</f>
        <v>0</v>
      </c>
      <c r="I793" s="43">
        <f t="shared" si="249"/>
        <v>0</v>
      </c>
      <c r="J793" s="219" t="str">
        <f t="shared" si="250"/>
        <v>-</v>
      </c>
      <c r="K793" s="218" t="str">
        <f>N$71</f>
        <v>-</v>
      </c>
      <c r="L793" s="46" t="str">
        <f t="shared" si="255"/>
        <v>-</v>
      </c>
      <c r="M793" s="10" t="str">
        <f t="shared" si="251"/>
        <v>ooo</v>
      </c>
      <c r="N793" s="42">
        <f t="shared" si="252"/>
        <v>0</v>
      </c>
      <c r="O793" s="43">
        <f>IF(AND($E$4=N793,$H$4=M793,$P$57&lt;=SUM(J793:L793),SUM(J793:L793)&lt;=$P$58),1+MAX(O$84:O792),0)</f>
        <v>0</v>
      </c>
      <c r="P793" s="43">
        <f t="shared" si="253"/>
        <v>0</v>
      </c>
      <c r="R793" s="10">
        <v>703</v>
      </c>
      <c r="S793" s="178" t="s">
        <v>796</v>
      </c>
      <c r="T793" s="8">
        <v>100</v>
      </c>
      <c r="U793" s="8">
        <v>95</v>
      </c>
      <c r="V793" s="8">
        <v>285</v>
      </c>
      <c r="W793" s="172">
        <f t="shared" si="256"/>
        <v>1257</v>
      </c>
      <c r="X793" s="10">
        <v>703</v>
      </c>
      <c r="AH793" s="178" t="s">
        <v>746</v>
      </c>
      <c r="AI793" s="172">
        <v>659</v>
      </c>
    </row>
    <row r="794" spans="3:35" x14ac:dyDescent="0.15">
      <c r="C794" s="217" t="str">
        <f t="shared" si="246"/>
        <v>-</v>
      </c>
      <c r="D794" s="218" t="str">
        <f>G$72</f>
        <v>-</v>
      </c>
      <c r="E794" s="46" t="str">
        <f t="shared" si="254"/>
        <v>-</v>
      </c>
      <c r="F794" s="10" t="str">
        <f t="shared" si="247"/>
        <v>ooo</v>
      </c>
      <c r="G794" s="42">
        <f t="shared" si="248"/>
        <v>0</v>
      </c>
      <c r="H794" s="43">
        <f>IF(AND($E$4=G794,$H$4=F794,$P$57&lt;=SUM(C794:E794),SUM(C794:E794)&lt;=$P$58),1+MAX(H$84:H793),0)</f>
        <v>0</v>
      </c>
      <c r="I794" s="43">
        <f t="shared" si="249"/>
        <v>0</v>
      </c>
      <c r="J794" s="219" t="str">
        <f t="shared" si="250"/>
        <v>-</v>
      </c>
      <c r="K794" s="218" t="str">
        <f>N$72</f>
        <v>-</v>
      </c>
      <c r="L794" s="46" t="str">
        <f t="shared" si="255"/>
        <v>-</v>
      </c>
      <c r="M794" s="10" t="str">
        <f t="shared" si="251"/>
        <v>ooo</v>
      </c>
      <c r="N794" s="42">
        <f t="shared" si="252"/>
        <v>0</v>
      </c>
      <c r="O794" s="43">
        <f>IF(AND($E$4=N794,$H$4=M794,$P$57&lt;=SUM(J794:L794),SUM(J794:L794)&lt;=$P$58),1+MAX(O$84:O793),0)</f>
        <v>0</v>
      </c>
      <c r="P794" s="43">
        <f t="shared" si="253"/>
        <v>0</v>
      </c>
      <c r="R794" s="10">
        <v>704</v>
      </c>
      <c r="S794" s="178" t="s">
        <v>797</v>
      </c>
      <c r="T794" s="8">
        <v>90</v>
      </c>
      <c r="U794" s="8">
        <v>101</v>
      </c>
      <c r="V794" s="8">
        <v>130</v>
      </c>
      <c r="W794" s="172">
        <f t="shared" si="256"/>
        <v>881</v>
      </c>
      <c r="X794" s="10">
        <v>704</v>
      </c>
      <c r="AH794" s="178" t="s">
        <v>747</v>
      </c>
      <c r="AI794" s="172">
        <v>660</v>
      </c>
    </row>
    <row r="795" spans="3:35" x14ac:dyDescent="0.15">
      <c r="C795" s="217" t="str">
        <f t="shared" si="246"/>
        <v>-</v>
      </c>
      <c r="D795" s="218" t="str">
        <f>G$73</f>
        <v>-</v>
      </c>
      <c r="E795" s="46" t="str">
        <f t="shared" si="254"/>
        <v>-</v>
      </c>
      <c r="F795" s="10" t="str">
        <f t="shared" si="247"/>
        <v>ooo</v>
      </c>
      <c r="G795" s="42">
        <f t="shared" si="248"/>
        <v>0</v>
      </c>
      <c r="H795" s="43">
        <f>IF(AND($E$4=G795,$H$4=F795,$P$57&lt;=SUM(C795:E795),SUM(C795:E795)&lt;=$P$58),1+MAX(H$84:H794),0)</f>
        <v>0</v>
      </c>
      <c r="I795" s="43">
        <f t="shared" si="249"/>
        <v>0</v>
      </c>
      <c r="J795" s="219" t="str">
        <f t="shared" si="250"/>
        <v>-</v>
      </c>
      <c r="K795" s="218" t="str">
        <f>N$73</f>
        <v>-</v>
      </c>
      <c r="L795" s="46" t="str">
        <f t="shared" si="255"/>
        <v>-</v>
      </c>
      <c r="M795" s="10" t="str">
        <f t="shared" si="251"/>
        <v>ooo</v>
      </c>
      <c r="N795" s="42">
        <f t="shared" si="252"/>
        <v>0</v>
      </c>
      <c r="O795" s="43">
        <f>IF(AND($E$4=N795,$H$4=M795,$P$57&lt;=SUM(J795:L795),SUM(J795:L795)&lt;=$P$58),1+MAX(O$84:O794),0)</f>
        <v>0</v>
      </c>
      <c r="P795" s="43">
        <f t="shared" si="253"/>
        <v>0</v>
      </c>
      <c r="R795" s="10">
        <v>705</v>
      </c>
      <c r="S795" s="178" t="s">
        <v>798</v>
      </c>
      <c r="T795" s="8">
        <v>136</v>
      </c>
      <c r="U795" s="8">
        <v>159</v>
      </c>
      <c r="V795" s="8">
        <v>205</v>
      </c>
      <c r="W795" s="172">
        <f t="shared" si="256"/>
        <v>1952</v>
      </c>
      <c r="X795" s="10">
        <v>705</v>
      </c>
      <c r="AH795" s="178" t="s">
        <v>748</v>
      </c>
      <c r="AI795" s="172">
        <v>661</v>
      </c>
    </row>
    <row r="796" spans="3:35" x14ac:dyDescent="0.15">
      <c r="C796" s="217" t="str">
        <f t="shared" si="246"/>
        <v>-</v>
      </c>
      <c r="D796" s="218" t="str">
        <f>G$74</f>
        <v>-</v>
      </c>
      <c r="E796" s="46" t="str">
        <f t="shared" si="254"/>
        <v>-</v>
      </c>
      <c r="F796" s="10" t="str">
        <f t="shared" si="247"/>
        <v>ooo</v>
      </c>
      <c r="G796" s="42">
        <f t="shared" si="248"/>
        <v>0</v>
      </c>
      <c r="H796" s="43">
        <f>IF(AND($E$4=G796,$H$4=F796,$P$57&lt;=SUM(C796:E796),SUM(C796:E796)&lt;=$P$58),1+MAX(H$84:H795),0)</f>
        <v>0</v>
      </c>
      <c r="I796" s="43">
        <f t="shared" si="249"/>
        <v>0</v>
      </c>
      <c r="J796" s="219" t="str">
        <f t="shared" si="250"/>
        <v>-</v>
      </c>
      <c r="K796" s="218" t="str">
        <f>N$74</f>
        <v>-</v>
      </c>
      <c r="L796" s="46" t="str">
        <f t="shared" si="255"/>
        <v>-</v>
      </c>
      <c r="M796" s="10" t="str">
        <f t="shared" si="251"/>
        <v>ooo</v>
      </c>
      <c r="N796" s="42">
        <f t="shared" si="252"/>
        <v>0</v>
      </c>
      <c r="O796" s="43">
        <f>IF(AND($E$4=N796,$H$4=M796,$P$57&lt;=SUM(J796:L796),SUM(J796:L796)&lt;=$P$58),1+MAX(O$84:O795),0)</f>
        <v>0</v>
      </c>
      <c r="P796" s="43">
        <f t="shared" si="253"/>
        <v>0</v>
      </c>
      <c r="R796" s="10">
        <v>706</v>
      </c>
      <c r="S796" s="178" t="s">
        <v>799</v>
      </c>
      <c r="T796" s="8">
        <v>180</v>
      </c>
      <c r="U796" s="8">
        <v>220</v>
      </c>
      <c r="V796" s="8">
        <v>283</v>
      </c>
      <c r="W796" s="172">
        <f t="shared" si="256"/>
        <v>3487</v>
      </c>
      <c r="X796" s="10">
        <v>706</v>
      </c>
      <c r="AH796" s="178" t="s">
        <v>749</v>
      </c>
      <c r="AI796" s="172">
        <v>662</v>
      </c>
    </row>
    <row r="797" spans="3:35" x14ac:dyDescent="0.15">
      <c r="C797" s="217" t="str">
        <f t="shared" si="246"/>
        <v>-</v>
      </c>
      <c r="D797" s="218" t="str">
        <f>G$75</f>
        <v>-</v>
      </c>
      <c r="E797" s="46" t="str">
        <f t="shared" si="254"/>
        <v>-</v>
      </c>
      <c r="F797" s="10" t="str">
        <f t="shared" si="247"/>
        <v>ooo</v>
      </c>
      <c r="G797" s="42">
        <f t="shared" si="248"/>
        <v>0</v>
      </c>
      <c r="H797" s="43">
        <f>IF(AND($E$4=G797,$H$4=F797,$P$57&lt;=SUM(C797:E797),SUM(C797:E797)&lt;=$P$58),1+MAX(H$84:H796),0)</f>
        <v>0</v>
      </c>
      <c r="I797" s="43">
        <f t="shared" si="249"/>
        <v>0</v>
      </c>
      <c r="J797" s="219" t="str">
        <f t="shared" si="250"/>
        <v>-</v>
      </c>
      <c r="K797" s="218" t="str">
        <f>N$75</f>
        <v>-</v>
      </c>
      <c r="L797" s="46" t="str">
        <f t="shared" si="255"/>
        <v>-</v>
      </c>
      <c r="M797" s="10" t="str">
        <f t="shared" si="251"/>
        <v>ooo</v>
      </c>
      <c r="N797" s="42">
        <f t="shared" si="252"/>
        <v>0</v>
      </c>
      <c r="O797" s="43">
        <f>IF(AND($E$4=N797,$H$4=M797,$P$57&lt;=SUM(J797:L797),SUM(J797:L797)&lt;=$P$58),1+MAX(O$84:O796),0)</f>
        <v>0</v>
      </c>
      <c r="P797" s="43">
        <f t="shared" si="253"/>
        <v>0</v>
      </c>
      <c r="R797" s="10">
        <v>707</v>
      </c>
      <c r="S797" s="178" t="s">
        <v>800</v>
      </c>
      <c r="T797" s="8">
        <v>114</v>
      </c>
      <c r="U797" s="8">
        <v>160</v>
      </c>
      <c r="V797" s="8">
        <v>181</v>
      </c>
      <c r="W797" s="172">
        <f t="shared" si="256"/>
        <v>1713</v>
      </c>
      <c r="X797" s="10">
        <v>707</v>
      </c>
      <c r="AH797" s="178" t="s">
        <v>750</v>
      </c>
      <c r="AI797" s="172">
        <v>663</v>
      </c>
    </row>
    <row r="798" spans="3:35" x14ac:dyDescent="0.15">
      <c r="C798" s="217" t="str">
        <f t="shared" si="246"/>
        <v>-</v>
      </c>
      <c r="D798" s="218" t="str">
        <f>G$76</f>
        <v>-</v>
      </c>
      <c r="E798" s="46" t="str">
        <f t="shared" si="254"/>
        <v>-</v>
      </c>
      <c r="F798" s="10" t="str">
        <f t="shared" si="247"/>
        <v>ooo</v>
      </c>
      <c r="G798" s="42">
        <f t="shared" si="248"/>
        <v>0</v>
      </c>
      <c r="H798" s="43">
        <f>IF(AND($E$4=G798,$H$4=F798,$P$57&lt;=SUM(C798:E798),SUM(C798:E798)&lt;=$P$58),1+MAX(H$84:H797),0)</f>
        <v>0</v>
      </c>
      <c r="I798" s="43">
        <f t="shared" si="249"/>
        <v>0</v>
      </c>
      <c r="J798" s="219" t="str">
        <f t="shared" si="250"/>
        <v>-</v>
      </c>
      <c r="K798" s="218" t="str">
        <f>N$76</f>
        <v>-</v>
      </c>
      <c r="L798" s="46" t="str">
        <f t="shared" si="255"/>
        <v>-</v>
      </c>
      <c r="M798" s="10" t="str">
        <f t="shared" si="251"/>
        <v>ooo</v>
      </c>
      <c r="N798" s="42">
        <f t="shared" si="252"/>
        <v>0</v>
      </c>
      <c r="O798" s="43">
        <f>IF(AND($E$4=N798,$H$4=M798,$P$57&lt;=SUM(J798:L798),SUM(J798:L798)&lt;=$P$58),1+MAX(O$84:O797),0)</f>
        <v>0</v>
      </c>
      <c r="P798" s="43">
        <f t="shared" si="253"/>
        <v>0</v>
      </c>
      <c r="R798" s="10">
        <v>708</v>
      </c>
      <c r="S798" s="178" t="s">
        <v>801</v>
      </c>
      <c r="T798" s="8">
        <v>86</v>
      </c>
      <c r="U798" s="8">
        <v>125</v>
      </c>
      <c r="V798" s="8">
        <v>108</v>
      </c>
      <c r="W798" s="172">
        <f t="shared" si="256"/>
        <v>960</v>
      </c>
      <c r="X798" s="10">
        <v>708</v>
      </c>
      <c r="AH798" s="178" t="s">
        <v>751</v>
      </c>
      <c r="AI798" s="172">
        <v>664</v>
      </c>
    </row>
    <row r="799" spans="3:35" x14ac:dyDescent="0.15">
      <c r="C799" s="217" t="str">
        <f t="shared" si="246"/>
        <v>-</v>
      </c>
      <c r="D799" s="218" t="str">
        <f>G$77</f>
        <v>-</v>
      </c>
      <c r="E799" s="46" t="str">
        <f t="shared" si="254"/>
        <v>-</v>
      </c>
      <c r="F799" s="10" t="str">
        <f t="shared" si="247"/>
        <v>ooo</v>
      </c>
      <c r="G799" s="42">
        <f t="shared" si="248"/>
        <v>0</v>
      </c>
      <c r="H799" s="43">
        <f>IF(AND($E$4=G799,$H$4=F799,$P$57&lt;=SUM(C799:E799),SUM(C799:E799)&lt;=$P$58),1+MAX(H$84:H798),0)</f>
        <v>0</v>
      </c>
      <c r="I799" s="43">
        <f t="shared" si="249"/>
        <v>0</v>
      </c>
      <c r="J799" s="219" t="str">
        <f t="shared" si="250"/>
        <v>-</v>
      </c>
      <c r="K799" s="218" t="str">
        <f>N$77</f>
        <v>-</v>
      </c>
      <c r="L799" s="46" t="str">
        <f t="shared" si="255"/>
        <v>-</v>
      </c>
      <c r="M799" s="10" t="str">
        <f t="shared" si="251"/>
        <v>ooo</v>
      </c>
      <c r="N799" s="42">
        <f t="shared" si="252"/>
        <v>0</v>
      </c>
      <c r="O799" s="43">
        <f>IF(AND($E$4=N799,$H$4=M799,$P$57&lt;=SUM(J799:L799),SUM(J799:L799)&lt;=$P$58),1+MAX(O$84:O798),0)</f>
        <v>0</v>
      </c>
      <c r="P799" s="43">
        <f t="shared" si="253"/>
        <v>0</v>
      </c>
      <c r="R799" s="10">
        <v>709</v>
      </c>
      <c r="S799" s="178" t="s">
        <v>802</v>
      </c>
      <c r="T799" s="8">
        <v>170</v>
      </c>
      <c r="U799" s="8">
        <v>201</v>
      </c>
      <c r="V799" s="8">
        <v>157</v>
      </c>
      <c r="W799" s="172">
        <f t="shared" si="256"/>
        <v>2372</v>
      </c>
      <c r="X799" s="10">
        <v>709</v>
      </c>
      <c r="AH799" s="178" t="s">
        <v>752</v>
      </c>
      <c r="AI799" s="172">
        <v>665</v>
      </c>
    </row>
    <row r="800" spans="3:35" x14ac:dyDescent="0.15">
      <c r="C800" s="217" t="str">
        <f t="shared" si="246"/>
        <v>-</v>
      </c>
      <c r="D800" s="218" t="str">
        <f>G$78</f>
        <v>-</v>
      </c>
      <c r="E800" s="46" t="str">
        <f t="shared" si="254"/>
        <v>-</v>
      </c>
      <c r="F800" s="10" t="str">
        <f t="shared" si="247"/>
        <v>ooo</v>
      </c>
      <c r="G800" s="42">
        <f t="shared" si="248"/>
        <v>0</v>
      </c>
      <c r="H800" s="43">
        <f>IF(AND($E$4=G800,$H$4=F800,$P$57&lt;=SUM(C800:E800),SUM(C800:E800)&lt;=$P$58),1+MAX(H$84:H799),0)</f>
        <v>0</v>
      </c>
      <c r="I800" s="43">
        <f t="shared" si="249"/>
        <v>0</v>
      </c>
      <c r="J800" s="219" t="str">
        <f t="shared" si="250"/>
        <v>-</v>
      </c>
      <c r="K800" s="218" t="str">
        <f>N$78</f>
        <v>-</v>
      </c>
      <c r="L800" s="46" t="str">
        <f t="shared" si="255"/>
        <v>-</v>
      </c>
      <c r="M800" s="10" t="str">
        <f t="shared" si="251"/>
        <v>ooo</v>
      </c>
      <c r="N800" s="42">
        <f t="shared" si="252"/>
        <v>0</v>
      </c>
      <c r="O800" s="43">
        <f>IF(AND($E$4=N800,$H$4=M800,$P$57&lt;=SUM(J800:L800),SUM(J800:L800)&lt;=$P$58),1+MAX(O$84:O799),0)</f>
        <v>0</v>
      </c>
      <c r="P800" s="43">
        <f t="shared" si="253"/>
        <v>0</v>
      </c>
      <c r="R800" s="10">
        <v>710</v>
      </c>
      <c r="S800" s="178" t="s">
        <v>846</v>
      </c>
      <c r="T800" s="8">
        <v>98</v>
      </c>
      <c r="U800" s="8">
        <v>121</v>
      </c>
      <c r="V800" s="8">
        <v>129</v>
      </c>
      <c r="W800" s="172">
        <f t="shared" si="256"/>
        <v>1068</v>
      </c>
      <c r="X800" s="10">
        <v>710</v>
      </c>
      <c r="AH800" s="178" t="s">
        <v>753</v>
      </c>
      <c r="AI800" s="172">
        <v>666</v>
      </c>
    </row>
    <row r="801" spans="3:35" x14ac:dyDescent="0.15">
      <c r="C801" s="217" t="str">
        <f t="shared" si="246"/>
        <v>-</v>
      </c>
      <c r="D801" s="218" t="str">
        <f>G$79</f>
        <v>-</v>
      </c>
      <c r="E801" s="46" t="str">
        <f t="shared" si="254"/>
        <v>-</v>
      </c>
      <c r="F801" s="10" t="str">
        <f t="shared" si="247"/>
        <v>ooo</v>
      </c>
      <c r="G801" s="42">
        <f t="shared" si="248"/>
        <v>0</v>
      </c>
      <c r="H801" s="43">
        <f>IF(AND($E$4=G801,$H$4=F801,$P$57&lt;=SUM(C801:E801),SUM(C801:E801)&lt;=$P$58),1+MAX(H$84:H800),0)</f>
        <v>0</v>
      </c>
      <c r="I801" s="43">
        <f t="shared" si="249"/>
        <v>0</v>
      </c>
      <c r="J801" s="219" t="str">
        <f t="shared" si="250"/>
        <v>-</v>
      </c>
      <c r="K801" s="218" t="str">
        <f>N$79</f>
        <v>-</v>
      </c>
      <c r="L801" s="46" t="str">
        <f t="shared" si="255"/>
        <v>-</v>
      </c>
      <c r="M801" s="10" t="str">
        <f t="shared" si="251"/>
        <v>ooo</v>
      </c>
      <c r="N801" s="42">
        <f t="shared" si="252"/>
        <v>0</v>
      </c>
      <c r="O801" s="43">
        <f>IF(AND($E$4=N801,$H$4=M801,$P$57&lt;=SUM(J801:L801),SUM(J801:L801)&lt;=$P$58),1+MAX(O$84:O800),0)</f>
        <v>0</v>
      </c>
      <c r="P801" s="43">
        <f t="shared" si="253"/>
        <v>0</v>
      </c>
      <c r="R801" s="10">
        <v>711</v>
      </c>
      <c r="S801" s="178" t="s">
        <v>848</v>
      </c>
      <c r="T801" s="8">
        <v>130</v>
      </c>
      <c r="U801" s="8">
        <v>175</v>
      </c>
      <c r="V801" s="8">
        <v>236</v>
      </c>
      <c r="W801" s="172">
        <f t="shared" si="256"/>
        <v>2231</v>
      </c>
      <c r="X801" s="10">
        <v>711</v>
      </c>
      <c r="AH801" s="178" t="s">
        <v>754</v>
      </c>
      <c r="AI801" s="172">
        <v>667</v>
      </c>
    </row>
    <row r="802" spans="3:35" x14ac:dyDescent="0.15">
      <c r="C802" s="217" t="str">
        <f t="shared" si="246"/>
        <v>-</v>
      </c>
      <c r="D802" s="218" t="str">
        <f>G$80</f>
        <v>-</v>
      </c>
      <c r="E802" s="46" t="str">
        <f t="shared" si="254"/>
        <v>-</v>
      </c>
      <c r="F802" s="10" t="str">
        <f t="shared" si="247"/>
        <v>ooo</v>
      </c>
      <c r="G802" s="42">
        <f t="shared" si="248"/>
        <v>0</v>
      </c>
      <c r="H802" s="43">
        <f>IF(AND($E$4=G802,$H$4=F802,$P$57&lt;=SUM(C802:E802),SUM(C802:E802)&lt;=$P$58),1+MAX(H$84:H801),0)</f>
        <v>0</v>
      </c>
      <c r="I802" s="43">
        <f t="shared" si="249"/>
        <v>0</v>
      </c>
      <c r="J802" s="219" t="str">
        <f t="shared" si="250"/>
        <v>-</v>
      </c>
      <c r="K802" s="218" t="str">
        <f>N$80</f>
        <v>-</v>
      </c>
      <c r="L802" s="46" t="str">
        <f t="shared" si="255"/>
        <v>-</v>
      </c>
      <c r="M802" s="10" t="str">
        <f t="shared" si="251"/>
        <v>ooo</v>
      </c>
      <c r="N802" s="42">
        <f t="shared" si="252"/>
        <v>0</v>
      </c>
      <c r="O802" s="43">
        <f>IF(AND($E$4=N802,$H$4=M802,$P$57&lt;=SUM(J802:L802),SUM(J802:L802)&lt;=$P$58),1+MAX(O$84:O801),0)</f>
        <v>0</v>
      </c>
      <c r="P802" s="43">
        <f t="shared" si="253"/>
        <v>0</v>
      </c>
      <c r="R802" s="10">
        <v>712</v>
      </c>
      <c r="S802" s="178" t="s">
        <v>805</v>
      </c>
      <c r="T802" s="8">
        <v>110</v>
      </c>
      <c r="U802" s="8">
        <v>117</v>
      </c>
      <c r="V802" s="8">
        <v>143</v>
      </c>
      <c r="W802" s="172">
        <f t="shared" si="256"/>
        <v>1142</v>
      </c>
      <c r="X802" s="10">
        <v>712</v>
      </c>
      <c r="AH802" s="178" t="s">
        <v>755</v>
      </c>
      <c r="AI802" s="172">
        <v>668</v>
      </c>
    </row>
    <row r="803" spans="3:35" x14ac:dyDescent="0.15">
      <c r="C803" s="217" t="str">
        <f t="shared" si="246"/>
        <v>-</v>
      </c>
      <c r="D803" s="218" t="str">
        <f>G$81</f>
        <v>-</v>
      </c>
      <c r="E803" s="46" t="str">
        <f t="shared" si="254"/>
        <v>-</v>
      </c>
      <c r="F803" s="10" t="str">
        <f t="shared" si="247"/>
        <v>ooo</v>
      </c>
      <c r="G803" s="42">
        <f t="shared" si="248"/>
        <v>0</v>
      </c>
      <c r="H803" s="43">
        <f>IF(AND($E$4=G803,$H$4=F803,$P$57&lt;=SUM(C803:E803),SUM(C803:E803)&lt;=$P$58),1+MAX(H$84:H802),0)</f>
        <v>0</v>
      </c>
      <c r="I803" s="43">
        <f t="shared" si="249"/>
        <v>0</v>
      </c>
      <c r="J803" s="219" t="str">
        <f t="shared" si="250"/>
        <v>-</v>
      </c>
      <c r="K803" s="218" t="str">
        <f>N$81</f>
        <v>-</v>
      </c>
      <c r="L803" s="46" t="str">
        <f t="shared" si="255"/>
        <v>-</v>
      </c>
      <c r="M803" s="10" t="str">
        <f t="shared" si="251"/>
        <v>ooo</v>
      </c>
      <c r="N803" s="42">
        <f t="shared" si="252"/>
        <v>0</v>
      </c>
      <c r="O803" s="43">
        <f>IF(AND($E$4=N803,$H$4=M803,$P$57&lt;=SUM(J803:L803),SUM(J803:L803)&lt;=$P$58),1+MAX(O$84:O802),0)</f>
        <v>0</v>
      </c>
      <c r="P803" s="43">
        <f t="shared" si="253"/>
        <v>0</v>
      </c>
      <c r="R803" s="10">
        <v>713</v>
      </c>
      <c r="S803" s="178" t="s">
        <v>806</v>
      </c>
      <c r="T803" s="8">
        <v>190</v>
      </c>
      <c r="U803" s="8">
        <v>196</v>
      </c>
      <c r="V803" s="8">
        <v>303</v>
      </c>
      <c r="W803" s="172">
        <f t="shared" si="256"/>
        <v>3316</v>
      </c>
      <c r="X803" s="10">
        <v>713</v>
      </c>
      <c r="AH803" s="178" t="s">
        <v>756</v>
      </c>
      <c r="AI803" s="172">
        <v>669</v>
      </c>
    </row>
    <row r="804" spans="3:35" x14ac:dyDescent="0.15">
      <c r="C804" s="217" t="str">
        <f t="shared" ref="C804:C819" si="257">F$79</f>
        <v>-</v>
      </c>
      <c r="D804" s="218">
        <f>G$66</f>
        <v>13</v>
      </c>
      <c r="E804" s="46" t="str">
        <f t="shared" si="254"/>
        <v>-</v>
      </c>
      <c r="F804" s="10" t="str">
        <f t="shared" si="247"/>
        <v>oio</v>
      </c>
      <c r="G804" s="42">
        <f t="shared" si="248"/>
        <v>0</v>
      </c>
      <c r="H804" s="43">
        <f>IF(AND($E$4=G804,$H$4=F804,$P$57&lt;=SUM(C804:E804),SUM(C804:E804)&lt;=$P$58),1+MAX(H$84:H803),0)</f>
        <v>0</v>
      </c>
      <c r="I804" s="43">
        <f t="shared" si="249"/>
        <v>0</v>
      </c>
      <c r="J804" s="219" t="str">
        <f t="shared" ref="J804:J819" si="258">M$79</f>
        <v>-</v>
      </c>
      <c r="K804" s="218">
        <f>N$66</f>
        <v>13</v>
      </c>
      <c r="L804" s="46" t="str">
        <f t="shared" si="255"/>
        <v>-</v>
      </c>
      <c r="M804" s="10" t="str">
        <f t="shared" si="251"/>
        <v>oio</v>
      </c>
      <c r="N804" s="42">
        <f t="shared" si="252"/>
        <v>0</v>
      </c>
      <c r="O804" s="43">
        <f>IF(AND($E$4=N804,$H$4=M804,$P$57&lt;=SUM(J804:L804),SUM(J804:L804)&lt;=$P$58),1+MAX(O$84:O803),0)</f>
        <v>0</v>
      </c>
      <c r="P804" s="43">
        <f t="shared" si="253"/>
        <v>0</v>
      </c>
      <c r="R804" s="10">
        <v>714</v>
      </c>
      <c r="S804" s="178" t="s">
        <v>807</v>
      </c>
      <c r="T804" s="8">
        <v>80</v>
      </c>
      <c r="U804" s="8">
        <v>83</v>
      </c>
      <c r="V804" s="8">
        <v>76</v>
      </c>
      <c r="W804" s="172">
        <f t="shared" si="256"/>
        <v>560</v>
      </c>
      <c r="X804" s="10">
        <v>714</v>
      </c>
      <c r="AH804" s="178" t="s">
        <v>757</v>
      </c>
      <c r="AI804" s="172">
        <v>670</v>
      </c>
    </row>
    <row r="805" spans="3:35" x14ac:dyDescent="0.15">
      <c r="C805" s="217" t="str">
        <f t="shared" si="257"/>
        <v>-</v>
      </c>
      <c r="D805" s="218">
        <f>G$67</f>
        <v>14</v>
      </c>
      <c r="E805" s="46" t="str">
        <f t="shared" si="254"/>
        <v>-</v>
      </c>
      <c r="F805" s="10" t="str">
        <f t="shared" si="247"/>
        <v>oio</v>
      </c>
      <c r="G805" s="42">
        <f t="shared" si="248"/>
        <v>0</v>
      </c>
      <c r="H805" s="43">
        <f>IF(AND($E$4=G805,$H$4=F805,$P$57&lt;=SUM(C805:E805),SUM(C805:E805)&lt;=$P$58),1+MAX(H$84:H804),0)</f>
        <v>0</v>
      </c>
      <c r="I805" s="43">
        <f t="shared" si="249"/>
        <v>0</v>
      </c>
      <c r="J805" s="219" t="str">
        <f t="shared" si="258"/>
        <v>-</v>
      </c>
      <c r="K805" s="218" t="str">
        <f>N$67</f>
        <v>-</v>
      </c>
      <c r="L805" s="46" t="str">
        <f t="shared" si="255"/>
        <v>-</v>
      </c>
      <c r="M805" s="10" t="str">
        <f t="shared" si="251"/>
        <v>ooo</v>
      </c>
      <c r="N805" s="42">
        <f t="shared" si="252"/>
        <v>0</v>
      </c>
      <c r="O805" s="43">
        <f>IF(AND($E$4=N805,$H$4=M805,$P$57&lt;=SUM(J805:L805),SUM(J805:L805)&lt;=$P$58),1+MAX(O$84:O804),0)</f>
        <v>0</v>
      </c>
      <c r="P805" s="43">
        <f t="shared" si="253"/>
        <v>0</v>
      </c>
      <c r="R805" s="10">
        <v>715</v>
      </c>
      <c r="S805" s="178" t="s">
        <v>808</v>
      </c>
      <c r="T805" s="8">
        <v>170</v>
      </c>
      <c r="U805" s="8">
        <v>205</v>
      </c>
      <c r="V805" s="8">
        <v>175</v>
      </c>
      <c r="W805" s="172">
        <f t="shared" si="256"/>
        <v>2539</v>
      </c>
      <c r="X805" s="10">
        <v>715</v>
      </c>
      <c r="AH805" s="178" t="s">
        <v>758</v>
      </c>
      <c r="AI805" s="172">
        <v>671</v>
      </c>
    </row>
    <row r="806" spans="3:35" x14ac:dyDescent="0.15">
      <c r="C806" s="217" t="str">
        <f t="shared" si="257"/>
        <v>-</v>
      </c>
      <c r="D806" s="218" t="str">
        <f>G$68</f>
        <v>-</v>
      </c>
      <c r="E806" s="46" t="str">
        <f t="shared" si="254"/>
        <v>-</v>
      </c>
      <c r="F806" s="10" t="str">
        <f t="shared" si="247"/>
        <v>ooo</v>
      </c>
      <c r="G806" s="42">
        <f t="shared" si="248"/>
        <v>0</v>
      </c>
      <c r="H806" s="43">
        <f>IF(AND($E$4=G806,$H$4=F806,$P$57&lt;=SUM(C806:E806),SUM(C806:E806)&lt;=$P$58),1+MAX(H$84:H805),0)</f>
        <v>0</v>
      </c>
      <c r="I806" s="43">
        <f t="shared" si="249"/>
        <v>0</v>
      </c>
      <c r="J806" s="219" t="str">
        <f t="shared" si="258"/>
        <v>-</v>
      </c>
      <c r="K806" s="218" t="str">
        <f>N$68</f>
        <v>-</v>
      </c>
      <c r="L806" s="46" t="str">
        <f t="shared" si="255"/>
        <v>-</v>
      </c>
      <c r="M806" s="10" t="str">
        <f t="shared" si="251"/>
        <v>ooo</v>
      </c>
      <c r="N806" s="42">
        <f t="shared" si="252"/>
        <v>0</v>
      </c>
      <c r="O806" s="43">
        <f>IF(AND($E$4=N806,$H$4=M806,$P$57&lt;=SUM(J806:L806),SUM(J806:L806)&lt;=$P$58),1+MAX(O$84:O805),0)</f>
        <v>0</v>
      </c>
      <c r="P806" s="43">
        <f t="shared" si="253"/>
        <v>0</v>
      </c>
      <c r="R806" s="10">
        <v>716</v>
      </c>
      <c r="S806" s="178" t="s">
        <v>809</v>
      </c>
      <c r="T806" s="8">
        <v>252</v>
      </c>
      <c r="U806" s="8">
        <v>275</v>
      </c>
      <c r="V806" s="8">
        <v>204</v>
      </c>
      <c r="W806" s="172">
        <f t="shared" si="256"/>
        <v>4317</v>
      </c>
      <c r="X806" s="10">
        <v>716</v>
      </c>
      <c r="AH806" s="178" t="s">
        <v>759</v>
      </c>
      <c r="AI806" s="172">
        <v>672</v>
      </c>
    </row>
    <row r="807" spans="3:35" x14ac:dyDescent="0.15">
      <c r="C807" s="217" t="str">
        <f t="shared" si="257"/>
        <v>-</v>
      </c>
      <c r="D807" s="218" t="str">
        <f>G$69</f>
        <v>-</v>
      </c>
      <c r="E807" s="46" t="str">
        <f t="shared" si="254"/>
        <v>-</v>
      </c>
      <c r="F807" s="10" t="str">
        <f t="shared" si="247"/>
        <v>ooo</v>
      </c>
      <c r="G807" s="42">
        <f t="shared" si="248"/>
        <v>0</v>
      </c>
      <c r="H807" s="43">
        <f>IF(AND($E$4=G807,$H$4=F807,$P$57&lt;=SUM(C807:E807),SUM(C807:E807)&lt;=$P$58),1+MAX(H$84:H806),0)</f>
        <v>0</v>
      </c>
      <c r="I807" s="43">
        <f t="shared" si="249"/>
        <v>0</v>
      </c>
      <c r="J807" s="219" t="str">
        <f t="shared" si="258"/>
        <v>-</v>
      </c>
      <c r="K807" s="218" t="str">
        <f>N$69</f>
        <v>-</v>
      </c>
      <c r="L807" s="46" t="str">
        <f t="shared" si="255"/>
        <v>-</v>
      </c>
      <c r="M807" s="10" t="str">
        <f t="shared" si="251"/>
        <v>ooo</v>
      </c>
      <c r="N807" s="42">
        <f t="shared" si="252"/>
        <v>0</v>
      </c>
      <c r="O807" s="43">
        <f>IF(AND($E$4=N807,$H$4=M807,$P$57&lt;=SUM(J807:L807),SUM(J807:L807)&lt;=$P$58),1+MAX(O$84:O806),0)</f>
        <v>0</v>
      </c>
      <c r="P807" s="43">
        <f t="shared" si="253"/>
        <v>0</v>
      </c>
      <c r="R807" s="10">
        <v>717</v>
      </c>
      <c r="S807" s="178" t="s">
        <v>810</v>
      </c>
      <c r="T807" s="8">
        <v>252</v>
      </c>
      <c r="U807" s="8">
        <v>275</v>
      </c>
      <c r="V807" s="8">
        <v>204</v>
      </c>
      <c r="W807" s="172">
        <f t="shared" si="256"/>
        <v>4317</v>
      </c>
      <c r="X807" s="10">
        <v>717</v>
      </c>
      <c r="AH807" s="178" t="s">
        <v>760</v>
      </c>
      <c r="AI807" s="172">
        <v>673</v>
      </c>
    </row>
    <row r="808" spans="3:35" x14ac:dyDescent="0.15">
      <c r="C808" s="217" t="str">
        <f t="shared" si="257"/>
        <v>-</v>
      </c>
      <c r="D808" s="218" t="str">
        <f>G$70</f>
        <v>-</v>
      </c>
      <c r="E808" s="46" t="str">
        <f t="shared" si="254"/>
        <v>-</v>
      </c>
      <c r="F808" s="10" t="str">
        <f t="shared" si="247"/>
        <v>ooo</v>
      </c>
      <c r="G808" s="42">
        <f t="shared" si="248"/>
        <v>0</v>
      </c>
      <c r="H808" s="43">
        <f>IF(AND($E$4=G808,$H$4=F808,$P$57&lt;=SUM(C808:E808),SUM(C808:E808)&lt;=$P$58),1+MAX(H$84:H807),0)</f>
        <v>0</v>
      </c>
      <c r="I808" s="43">
        <f t="shared" si="249"/>
        <v>0</v>
      </c>
      <c r="J808" s="219" t="str">
        <f t="shared" si="258"/>
        <v>-</v>
      </c>
      <c r="K808" s="218" t="str">
        <f>N$70</f>
        <v>-</v>
      </c>
      <c r="L808" s="46" t="str">
        <f t="shared" si="255"/>
        <v>-</v>
      </c>
      <c r="M808" s="10" t="str">
        <f t="shared" si="251"/>
        <v>ooo</v>
      </c>
      <c r="N808" s="42">
        <f t="shared" si="252"/>
        <v>0</v>
      </c>
      <c r="O808" s="43">
        <f>IF(AND($E$4=N808,$H$4=M808,$P$57&lt;=SUM(J808:L808),SUM(J808:L808)&lt;=$P$58),1+MAX(O$84:O807),0)</f>
        <v>0</v>
      </c>
      <c r="P808" s="43">
        <f t="shared" si="253"/>
        <v>0</v>
      </c>
      <c r="R808" s="10">
        <v>718</v>
      </c>
      <c r="S808" s="178" t="s">
        <v>856</v>
      </c>
      <c r="T808" s="8">
        <v>216</v>
      </c>
      <c r="U808" s="8">
        <v>203</v>
      </c>
      <c r="V808" s="8">
        <v>245</v>
      </c>
      <c r="W808" s="172">
        <f t="shared" si="256"/>
        <v>3289</v>
      </c>
      <c r="X808" s="10">
        <v>718</v>
      </c>
      <c r="AH808" s="178" t="s">
        <v>761</v>
      </c>
      <c r="AI808" s="172">
        <v>674</v>
      </c>
    </row>
    <row r="809" spans="3:35" x14ac:dyDescent="0.15">
      <c r="C809" s="217" t="str">
        <f t="shared" si="257"/>
        <v>-</v>
      </c>
      <c r="D809" s="218" t="str">
        <f>G$71</f>
        <v>-</v>
      </c>
      <c r="E809" s="46" t="str">
        <f t="shared" si="254"/>
        <v>-</v>
      </c>
      <c r="F809" s="10" t="str">
        <f t="shared" si="247"/>
        <v>ooo</v>
      </c>
      <c r="G809" s="42">
        <f t="shared" si="248"/>
        <v>0</v>
      </c>
      <c r="H809" s="43">
        <f>IF(AND($E$4=G809,$H$4=F809,$P$57&lt;=SUM(C809:E809),SUM(C809:E809)&lt;=$P$58),1+MAX(H$84:H808),0)</f>
        <v>0</v>
      </c>
      <c r="I809" s="43">
        <f t="shared" si="249"/>
        <v>0</v>
      </c>
      <c r="J809" s="219" t="str">
        <f t="shared" si="258"/>
        <v>-</v>
      </c>
      <c r="K809" s="218" t="str">
        <f>N$71</f>
        <v>-</v>
      </c>
      <c r="L809" s="46" t="str">
        <f t="shared" si="255"/>
        <v>-</v>
      </c>
      <c r="M809" s="10" t="str">
        <f t="shared" si="251"/>
        <v>ooo</v>
      </c>
      <c r="N809" s="42">
        <f t="shared" si="252"/>
        <v>0</v>
      </c>
      <c r="O809" s="43">
        <f>IF(AND($E$4=N809,$H$4=M809,$P$57&lt;=SUM(J809:L809),SUM(J809:L809)&lt;=$P$58),1+MAX(O$84:O808),0)</f>
        <v>0</v>
      </c>
      <c r="P809" s="43">
        <f t="shared" si="253"/>
        <v>0</v>
      </c>
      <c r="R809" s="10">
        <v>719</v>
      </c>
      <c r="S809" s="178" t="s">
        <v>813</v>
      </c>
      <c r="T809" s="8">
        <v>100</v>
      </c>
      <c r="U809" s="8">
        <v>190</v>
      </c>
      <c r="V809" s="8">
        <v>285</v>
      </c>
      <c r="W809" s="172">
        <f t="shared" si="256"/>
        <v>2344</v>
      </c>
      <c r="X809" s="10">
        <v>719</v>
      </c>
      <c r="AH809" s="178" t="s">
        <v>762</v>
      </c>
      <c r="AI809" s="172">
        <v>675</v>
      </c>
    </row>
    <row r="810" spans="3:35" x14ac:dyDescent="0.15">
      <c r="C810" s="217" t="str">
        <f t="shared" si="257"/>
        <v>-</v>
      </c>
      <c r="D810" s="218" t="str">
        <f>G$72</f>
        <v>-</v>
      </c>
      <c r="E810" s="46" t="str">
        <f t="shared" si="254"/>
        <v>-</v>
      </c>
      <c r="F810" s="10" t="str">
        <f t="shared" si="247"/>
        <v>ooo</v>
      </c>
      <c r="G810" s="42">
        <f t="shared" si="248"/>
        <v>0</v>
      </c>
      <c r="H810" s="43">
        <f>IF(AND($E$4=G810,$H$4=F810,$P$57&lt;=SUM(C810:E810),SUM(C810:E810)&lt;=$P$58),1+MAX(H$84:H809),0)</f>
        <v>0</v>
      </c>
      <c r="I810" s="43">
        <f t="shared" si="249"/>
        <v>0</v>
      </c>
      <c r="J810" s="219" t="str">
        <f t="shared" si="258"/>
        <v>-</v>
      </c>
      <c r="K810" s="218" t="str">
        <f>N$72</f>
        <v>-</v>
      </c>
      <c r="L810" s="46" t="str">
        <f t="shared" si="255"/>
        <v>-</v>
      </c>
      <c r="M810" s="10" t="str">
        <f t="shared" si="251"/>
        <v>ooo</v>
      </c>
      <c r="N810" s="42">
        <f t="shared" si="252"/>
        <v>0</v>
      </c>
      <c r="O810" s="43">
        <f>IF(AND($E$4=N810,$H$4=M810,$P$57&lt;=SUM(J810:L810),SUM(J810:L810)&lt;=$P$58),1+MAX(O$84:O809),0)</f>
        <v>0</v>
      </c>
      <c r="P810" s="43">
        <f t="shared" si="253"/>
        <v>0</v>
      </c>
      <c r="R810" s="10">
        <v>720</v>
      </c>
      <c r="S810" s="178" t="s">
        <v>859</v>
      </c>
      <c r="T810" s="8">
        <v>160</v>
      </c>
      <c r="U810" s="8">
        <v>287</v>
      </c>
      <c r="V810" s="8">
        <v>241</v>
      </c>
      <c r="W810" s="172">
        <f t="shared" si="256"/>
        <v>3935</v>
      </c>
      <c r="X810" s="10">
        <v>720</v>
      </c>
      <c r="AH810" s="178" t="s">
        <v>763</v>
      </c>
      <c r="AI810" s="172">
        <v>676</v>
      </c>
    </row>
    <row r="811" spans="3:35" x14ac:dyDescent="0.15">
      <c r="C811" s="217" t="str">
        <f t="shared" si="257"/>
        <v>-</v>
      </c>
      <c r="D811" s="218" t="str">
        <f>G$73</f>
        <v>-</v>
      </c>
      <c r="E811" s="46" t="str">
        <f t="shared" si="254"/>
        <v>-</v>
      </c>
      <c r="F811" s="10" t="str">
        <f t="shared" si="247"/>
        <v>ooo</v>
      </c>
      <c r="G811" s="42">
        <f t="shared" si="248"/>
        <v>0</v>
      </c>
      <c r="H811" s="43">
        <f>IF(AND($E$4=G811,$H$4=F811,$P$57&lt;=SUM(C811:E811),SUM(C811:E811)&lt;=$P$58),1+MAX(H$84:H810),0)</f>
        <v>0</v>
      </c>
      <c r="I811" s="43">
        <f t="shared" si="249"/>
        <v>0</v>
      </c>
      <c r="J811" s="219" t="str">
        <f t="shared" si="258"/>
        <v>-</v>
      </c>
      <c r="K811" s="218" t="str">
        <f>N$73</f>
        <v>-</v>
      </c>
      <c r="L811" s="46" t="str">
        <f t="shared" si="255"/>
        <v>-</v>
      </c>
      <c r="M811" s="10" t="str">
        <f t="shared" si="251"/>
        <v>ooo</v>
      </c>
      <c r="N811" s="42">
        <f t="shared" si="252"/>
        <v>0</v>
      </c>
      <c r="O811" s="43">
        <f>IF(AND($E$4=N811,$H$4=M811,$P$57&lt;=SUM(J811:L811),SUM(J811:L811)&lt;=$P$58),1+MAX(O$84:O810),0)</f>
        <v>0</v>
      </c>
      <c r="P811" s="43">
        <f t="shared" si="253"/>
        <v>0</v>
      </c>
      <c r="R811" s="10">
        <v>721</v>
      </c>
      <c r="S811" s="178" t="s">
        <v>815</v>
      </c>
      <c r="T811" s="8">
        <v>160</v>
      </c>
      <c r="U811" s="8">
        <v>252</v>
      </c>
      <c r="V811" s="8">
        <v>231</v>
      </c>
      <c r="W811" s="172">
        <f t="shared" si="256"/>
        <v>3410</v>
      </c>
      <c r="X811" s="10">
        <v>721</v>
      </c>
      <c r="AH811" s="178" t="s">
        <v>764</v>
      </c>
      <c r="AI811" s="172">
        <v>677</v>
      </c>
    </row>
    <row r="812" spans="3:35" x14ac:dyDescent="0.15">
      <c r="C812" s="217" t="str">
        <f t="shared" si="257"/>
        <v>-</v>
      </c>
      <c r="D812" s="218" t="str">
        <f>G$74</f>
        <v>-</v>
      </c>
      <c r="E812" s="46" t="str">
        <f t="shared" si="254"/>
        <v>-</v>
      </c>
      <c r="F812" s="10" t="str">
        <f t="shared" si="247"/>
        <v>ooo</v>
      </c>
      <c r="G812" s="42">
        <f t="shared" si="248"/>
        <v>0</v>
      </c>
      <c r="H812" s="43">
        <f>IF(AND($E$4=G812,$H$4=F812,$P$57&lt;=SUM(C812:E812),SUM(C812:E812)&lt;=$P$58),1+MAX(H$84:H811),0)</f>
        <v>0</v>
      </c>
      <c r="I812" s="43">
        <f t="shared" si="249"/>
        <v>0</v>
      </c>
      <c r="J812" s="219" t="str">
        <f t="shared" si="258"/>
        <v>-</v>
      </c>
      <c r="K812" s="218" t="str">
        <f>N$74</f>
        <v>-</v>
      </c>
      <c r="L812" s="46" t="str">
        <f t="shared" si="255"/>
        <v>-</v>
      </c>
      <c r="M812" s="10" t="str">
        <f t="shared" si="251"/>
        <v>ooo</v>
      </c>
      <c r="N812" s="42">
        <f t="shared" si="252"/>
        <v>0</v>
      </c>
      <c r="O812" s="43">
        <f>IF(AND($E$4=N812,$H$4=M812,$P$57&lt;=SUM(J812:L812),SUM(J812:L812)&lt;=$P$58),1+MAX(O$84:O811),0)</f>
        <v>0</v>
      </c>
      <c r="P812" s="43">
        <f t="shared" si="253"/>
        <v>0</v>
      </c>
      <c r="R812" s="10">
        <v>722</v>
      </c>
      <c r="S812" s="178" t="s">
        <v>817</v>
      </c>
      <c r="T812" s="8">
        <v>136</v>
      </c>
      <c r="U812" s="8">
        <v>102</v>
      </c>
      <c r="V812" s="8">
        <v>102</v>
      </c>
      <c r="W812" s="172">
        <f t="shared" si="256"/>
        <v>957</v>
      </c>
      <c r="X812" s="10">
        <v>722</v>
      </c>
      <c r="AH812" s="178" t="s">
        <v>765</v>
      </c>
      <c r="AI812" s="172">
        <v>678</v>
      </c>
    </row>
    <row r="813" spans="3:35" x14ac:dyDescent="0.15">
      <c r="C813" s="217" t="str">
        <f t="shared" si="257"/>
        <v>-</v>
      </c>
      <c r="D813" s="218" t="str">
        <f>G$75</f>
        <v>-</v>
      </c>
      <c r="E813" s="46" t="str">
        <f t="shared" si="254"/>
        <v>-</v>
      </c>
      <c r="F813" s="10" t="str">
        <f t="shared" si="247"/>
        <v>ooo</v>
      </c>
      <c r="G813" s="42">
        <f t="shared" si="248"/>
        <v>0</v>
      </c>
      <c r="H813" s="43">
        <f>IF(AND($E$4=G813,$H$4=F813,$P$57&lt;=SUM(C813:E813),SUM(C813:E813)&lt;=$P$58),1+MAX(H$84:H812),0)</f>
        <v>0</v>
      </c>
      <c r="I813" s="43">
        <f t="shared" si="249"/>
        <v>0</v>
      </c>
      <c r="J813" s="219" t="str">
        <f t="shared" si="258"/>
        <v>-</v>
      </c>
      <c r="K813" s="218" t="str">
        <f>N$75</f>
        <v>-</v>
      </c>
      <c r="L813" s="46" t="str">
        <f t="shared" si="255"/>
        <v>-</v>
      </c>
      <c r="M813" s="10" t="str">
        <f t="shared" si="251"/>
        <v>ooo</v>
      </c>
      <c r="N813" s="42">
        <f t="shared" si="252"/>
        <v>0</v>
      </c>
      <c r="O813" s="43">
        <f>IF(AND($E$4=N813,$H$4=M813,$P$57&lt;=SUM(J813:L813),SUM(J813:L813)&lt;=$P$58),1+MAX(O$84:O812),0)</f>
        <v>0</v>
      </c>
      <c r="P813" s="43">
        <f t="shared" si="253"/>
        <v>0</v>
      </c>
      <c r="R813" s="10">
        <v>723</v>
      </c>
      <c r="S813" s="178" t="s">
        <v>818</v>
      </c>
      <c r="T813" s="8">
        <v>156</v>
      </c>
      <c r="U813" s="8">
        <v>142</v>
      </c>
      <c r="V813" s="8">
        <v>142</v>
      </c>
      <c r="W813" s="172">
        <f t="shared" si="256"/>
        <v>1583</v>
      </c>
      <c r="X813" s="10">
        <v>723</v>
      </c>
      <c r="AH813" s="178" t="s">
        <v>766</v>
      </c>
      <c r="AI813" s="172">
        <v>679</v>
      </c>
    </row>
    <row r="814" spans="3:35" x14ac:dyDescent="0.15">
      <c r="C814" s="217" t="str">
        <f t="shared" si="257"/>
        <v>-</v>
      </c>
      <c r="D814" s="218" t="str">
        <f>G$76</f>
        <v>-</v>
      </c>
      <c r="E814" s="46" t="str">
        <f t="shared" si="254"/>
        <v>-</v>
      </c>
      <c r="F814" s="10" t="str">
        <f t="shared" si="247"/>
        <v>ooo</v>
      </c>
      <c r="G814" s="42">
        <f t="shared" si="248"/>
        <v>0</v>
      </c>
      <c r="H814" s="43">
        <f>IF(AND($E$4=G814,$H$4=F814,$P$57&lt;=SUM(C814:E814),SUM(C814:E814)&lt;=$P$58),1+MAX(H$84:H813),0)</f>
        <v>0</v>
      </c>
      <c r="I814" s="43">
        <f t="shared" si="249"/>
        <v>0</v>
      </c>
      <c r="J814" s="219" t="str">
        <f t="shared" si="258"/>
        <v>-</v>
      </c>
      <c r="K814" s="218" t="str">
        <f>N$76</f>
        <v>-</v>
      </c>
      <c r="L814" s="46" t="str">
        <f t="shared" si="255"/>
        <v>-</v>
      </c>
      <c r="M814" s="10" t="str">
        <f t="shared" si="251"/>
        <v>ooo</v>
      </c>
      <c r="N814" s="42">
        <f t="shared" si="252"/>
        <v>0</v>
      </c>
      <c r="O814" s="43">
        <f>IF(AND($E$4=N814,$H$4=M814,$P$57&lt;=SUM(J814:L814),SUM(J814:L814)&lt;=$P$58),1+MAX(O$84:O813),0)</f>
        <v>0</v>
      </c>
      <c r="P814" s="43">
        <f t="shared" si="253"/>
        <v>0</v>
      </c>
      <c r="R814" s="10">
        <v>724</v>
      </c>
      <c r="S814" s="178" t="s">
        <v>819</v>
      </c>
      <c r="T814" s="8">
        <v>156</v>
      </c>
      <c r="U814" s="8">
        <v>210</v>
      </c>
      <c r="V814" s="8">
        <v>192</v>
      </c>
      <c r="W814" s="172">
        <f t="shared" si="256"/>
        <v>2606</v>
      </c>
      <c r="X814" s="10">
        <v>724</v>
      </c>
      <c r="AH814" s="178" t="s">
        <v>767</v>
      </c>
      <c r="AI814" s="172">
        <v>680</v>
      </c>
    </row>
    <row r="815" spans="3:35" x14ac:dyDescent="0.15">
      <c r="C815" s="217" t="str">
        <f t="shared" si="257"/>
        <v>-</v>
      </c>
      <c r="D815" s="218" t="str">
        <f>G$77</f>
        <v>-</v>
      </c>
      <c r="E815" s="46" t="str">
        <f t="shared" si="254"/>
        <v>-</v>
      </c>
      <c r="F815" s="10" t="str">
        <f t="shared" si="247"/>
        <v>ooo</v>
      </c>
      <c r="G815" s="42">
        <f t="shared" si="248"/>
        <v>0</v>
      </c>
      <c r="H815" s="43">
        <f>IF(AND($E$4=G815,$H$4=F815,$P$57&lt;=SUM(C815:E815),SUM(C815:E815)&lt;=$P$58),1+MAX(H$84:H814),0)</f>
        <v>0</v>
      </c>
      <c r="I815" s="43">
        <f t="shared" si="249"/>
        <v>0</v>
      </c>
      <c r="J815" s="219" t="str">
        <f t="shared" si="258"/>
        <v>-</v>
      </c>
      <c r="K815" s="218" t="str">
        <f>N$77</f>
        <v>-</v>
      </c>
      <c r="L815" s="46" t="str">
        <f t="shared" si="255"/>
        <v>-</v>
      </c>
      <c r="M815" s="10" t="str">
        <f t="shared" si="251"/>
        <v>ooo</v>
      </c>
      <c r="N815" s="42">
        <f t="shared" si="252"/>
        <v>0</v>
      </c>
      <c r="O815" s="43">
        <f>IF(AND($E$4=N815,$H$4=M815,$P$57&lt;=SUM(J815:L815),SUM(J815:L815)&lt;=$P$58),1+MAX(O$84:O814),0)</f>
        <v>0</v>
      </c>
      <c r="P815" s="43">
        <f t="shared" si="253"/>
        <v>0</v>
      </c>
      <c r="R815" s="10">
        <v>725</v>
      </c>
      <c r="S815" s="178" t="s">
        <v>820</v>
      </c>
      <c r="T815" s="8">
        <v>90</v>
      </c>
      <c r="U815" s="8">
        <v>128</v>
      </c>
      <c r="V815" s="8">
        <v>79</v>
      </c>
      <c r="W815" s="172">
        <f t="shared" si="256"/>
        <v>874</v>
      </c>
      <c r="X815" s="10">
        <v>725</v>
      </c>
      <c r="AH815" s="178" t="s">
        <v>768</v>
      </c>
      <c r="AI815" s="172">
        <v>681</v>
      </c>
    </row>
    <row r="816" spans="3:35" x14ac:dyDescent="0.15">
      <c r="C816" s="217" t="str">
        <f t="shared" si="257"/>
        <v>-</v>
      </c>
      <c r="D816" s="218" t="str">
        <f>G$78</f>
        <v>-</v>
      </c>
      <c r="E816" s="46" t="str">
        <f t="shared" si="254"/>
        <v>-</v>
      </c>
      <c r="F816" s="10" t="str">
        <f t="shared" si="247"/>
        <v>ooo</v>
      </c>
      <c r="G816" s="42">
        <f t="shared" si="248"/>
        <v>0</v>
      </c>
      <c r="H816" s="43">
        <f>IF(AND($E$4=G816,$H$4=F816,$P$57&lt;=SUM(C816:E816),SUM(C816:E816)&lt;=$P$58),1+MAX(H$84:H815),0)</f>
        <v>0</v>
      </c>
      <c r="I816" s="43">
        <f t="shared" si="249"/>
        <v>0</v>
      </c>
      <c r="J816" s="219" t="str">
        <f t="shared" si="258"/>
        <v>-</v>
      </c>
      <c r="K816" s="218" t="str">
        <f>N$78</f>
        <v>-</v>
      </c>
      <c r="L816" s="46" t="str">
        <f t="shared" si="255"/>
        <v>-</v>
      </c>
      <c r="M816" s="10" t="str">
        <f t="shared" si="251"/>
        <v>ooo</v>
      </c>
      <c r="N816" s="42">
        <f t="shared" si="252"/>
        <v>0</v>
      </c>
      <c r="O816" s="43">
        <f>IF(AND($E$4=N816,$H$4=M816,$P$57&lt;=SUM(J816:L816),SUM(J816:L816)&lt;=$P$58),1+MAX(O$84:O815),0)</f>
        <v>0</v>
      </c>
      <c r="P816" s="43">
        <f t="shared" si="253"/>
        <v>0</v>
      </c>
      <c r="R816" s="10">
        <v>726</v>
      </c>
      <c r="S816" s="178" t="s">
        <v>821</v>
      </c>
      <c r="T816" s="8">
        <v>130</v>
      </c>
      <c r="U816" s="8">
        <v>174</v>
      </c>
      <c r="V816" s="8">
        <v>103</v>
      </c>
      <c r="W816" s="172">
        <f t="shared" si="256"/>
        <v>1522</v>
      </c>
      <c r="X816" s="10">
        <v>726</v>
      </c>
      <c r="AH816" s="178" t="s">
        <v>770</v>
      </c>
      <c r="AI816" s="172">
        <v>682</v>
      </c>
    </row>
    <row r="817" spans="3:35" x14ac:dyDescent="0.15">
      <c r="C817" s="217" t="str">
        <f t="shared" si="257"/>
        <v>-</v>
      </c>
      <c r="D817" s="218" t="str">
        <f>G$79</f>
        <v>-</v>
      </c>
      <c r="E817" s="46" t="str">
        <f t="shared" si="254"/>
        <v>-</v>
      </c>
      <c r="F817" s="10" t="str">
        <f t="shared" si="247"/>
        <v>ooo</v>
      </c>
      <c r="G817" s="42">
        <f t="shared" si="248"/>
        <v>0</v>
      </c>
      <c r="H817" s="43">
        <f>IF(AND($E$4=G817,$H$4=F817,$P$57&lt;=SUM(C817:E817),SUM(C817:E817)&lt;=$P$58),1+MAX(H$84:H816),0)</f>
        <v>0</v>
      </c>
      <c r="I817" s="43">
        <f t="shared" si="249"/>
        <v>0</v>
      </c>
      <c r="J817" s="219" t="str">
        <f t="shared" si="258"/>
        <v>-</v>
      </c>
      <c r="K817" s="218" t="str">
        <f>N$79</f>
        <v>-</v>
      </c>
      <c r="L817" s="46" t="str">
        <f t="shared" si="255"/>
        <v>-</v>
      </c>
      <c r="M817" s="10" t="str">
        <f t="shared" si="251"/>
        <v>ooo</v>
      </c>
      <c r="N817" s="42">
        <f t="shared" si="252"/>
        <v>0</v>
      </c>
      <c r="O817" s="43">
        <f>IF(AND($E$4=N817,$H$4=M817,$P$57&lt;=SUM(J817:L817),SUM(J817:L817)&lt;=$P$58),1+MAX(O$84:O816),0)</f>
        <v>0</v>
      </c>
      <c r="P817" s="43">
        <f t="shared" si="253"/>
        <v>0</v>
      </c>
      <c r="R817" s="10">
        <v>727</v>
      </c>
      <c r="S817" s="178" t="s">
        <v>822</v>
      </c>
      <c r="T817" s="8">
        <v>190</v>
      </c>
      <c r="U817" s="8">
        <v>214</v>
      </c>
      <c r="V817" s="8">
        <v>175</v>
      </c>
      <c r="W817" s="172">
        <f t="shared" si="256"/>
        <v>2782</v>
      </c>
      <c r="X817" s="10">
        <v>727</v>
      </c>
      <c r="AH817" s="178" t="s">
        <v>772</v>
      </c>
      <c r="AI817" s="172">
        <v>683</v>
      </c>
    </row>
    <row r="818" spans="3:35" x14ac:dyDescent="0.15">
      <c r="C818" s="217" t="str">
        <f t="shared" si="257"/>
        <v>-</v>
      </c>
      <c r="D818" s="218" t="str">
        <f>G$80</f>
        <v>-</v>
      </c>
      <c r="E818" s="46" t="str">
        <f t="shared" si="254"/>
        <v>-</v>
      </c>
      <c r="F818" s="10" t="str">
        <f t="shared" si="247"/>
        <v>ooo</v>
      </c>
      <c r="G818" s="42">
        <f t="shared" si="248"/>
        <v>0</v>
      </c>
      <c r="H818" s="43">
        <f>IF(AND($E$4=G818,$H$4=F818,$P$57&lt;=SUM(C818:E818),SUM(C818:E818)&lt;=$P$58),1+MAX(H$84:H817),0)</f>
        <v>0</v>
      </c>
      <c r="I818" s="43">
        <f t="shared" si="249"/>
        <v>0</v>
      </c>
      <c r="J818" s="219" t="str">
        <f t="shared" si="258"/>
        <v>-</v>
      </c>
      <c r="K818" s="218" t="str">
        <f>N$80</f>
        <v>-</v>
      </c>
      <c r="L818" s="46" t="str">
        <f t="shared" si="255"/>
        <v>-</v>
      </c>
      <c r="M818" s="10" t="str">
        <f t="shared" si="251"/>
        <v>ooo</v>
      </c>
      <c r="N818" s="42">
        <f t="shared" si="252"/>
        <v>0</v>
      </c>
      <c r="O818" s="43">
        <f>IF(AND($E$4=N818,$H$4=M818,$P$57&lt;=SUM(J818:L818),SUM(J818:L818)&lt;=$P$58),1+MAX(O$84:O817),0)</f>
        <v>0</v>
      </c>
      <c r="P818" s="43">
        <f t="shared" si="253"/>
        <v>0</v>
      </c>
      <c r="R818" s="10">
        <v>728</v>
      </c>
      <c r="S818" s="178" t="s">
        <v>823</v>
      </c>
      <c r="T818" s="8">
        <v>100</v>
      </c>
      <c r="U818" s="8">
        <v>120</v>
      </c>
      <c r="V818" s="8">
        <v>104</v>
      </c>
      <c r="W818" s="172">
        <f t="shared" si="256"/>
        <v>972</v>
      </c>
      <c r="X818" s="10">
        <v>728</v>
      </c>
      <c r="AH818" s="178" t="s">
        <v>773</v>
      </c>
      <c r="AI818" s="172">
        <v>684</v>
      </c>
    </row>
    <row r="819" spans="3:35" x14ac:dyDescent="0.15">
      <c r="C819" s="217" t="str">
        <f t="shared" si="257"/>
        <v>-</v>
      </c>
      <c r="D819" s="218" t="str">
        <f>G$81</f>
        <v>-</v>
      </c>
      <c r="E819" s="46" t="str">
        <f t="shared" si="254"/>
        <v>-</v>
      </c>
      <c r="F819" s="10" t="str">
        <f t="shared" si="247"/>
        <v>ooo</v>
      </c>
      <c r="G819" s="42">
        <f t="shared" si="248"/>
        <v>0</v>
      </c>
      <c r="H819" s="43">
        <f>IF(AND($E$4=G819,$H$4=F819,$P$57&lt;=SUM(C819:E819),SUM(C819:E819)&lt;=$P$58),1+MAX(H$84:H818),0)</f>
        <v>0</v>
      </c>
      <c r="I819" s="43">
        <f t="shared" si="249"/>
        <v>0</v>
      </c>
      <c r="J819" s="219" t="str">
        <f t="shared" si="258"/>
        <v>-</v>
      </c>
      <c r="K819" s="218" t="str">
        <f>N$81</f>
        <v>-</v>
      </c>
      <c r="L819" s="46" t="str">
        <f t="shared" si="255"/>
        <v>-</v>
      </c>
      <c r="M819" s="10" t="str">
        <f t="shared" si="251"/>
        <v>ooo</v>
      </c>
      <c r="N819" s="42">
        <f t="shared" si="252"/>
        <v>0</v>
      </c>
      <c r="O819" s="43">
        <f>IF(AND($E$4=N819,$H$4=M819,$P$57&lt;=SUM(J819:L819),SUM(J819:L819)&lt;=$P$58),1+MAX(O$84:O818),0)</f>
        <v>0</v>
      </c>
      <c r="P819" s="43">
        <f t="shared" si="253"/>
        <v>0</v>
      </c>
      <c r="R819" s="10">
        <v>729</v>
      </c>
      <c r="S819" s="178" t="s">
        <v>824</v>
      </c>
      <c r="T819" s="8">
        <v>120</v>
      </c>
      <c r="U819" s="8">
        <v>168</v>
      </c>
      <c r="V819" s="8">
        <v>151</v>
      </c>
      <c r="W819" s="172">
        <f t="shared" si="256"/>
        <v>1686</v>
      </c>
      <c r="X819" s="10">
        <v>729</v>
      </c>
      <c r="AH819" s="178" t="s">
        <v>774</v>
      </c>
      <c r="AI819" s="172">
        <v>685</v>
      </c>
    </row>
    <row r="820" spans="3:35" x14ac:dyDescent="0.15">
      <c r="C820" s="217" t="str">
        <f t="shared" ref="C820:C835" si="259">F$80</f>
        <v>-</v>
      </c>
      <c r="D820" s="218">
        <f>G$66</f>
        <v>13</v>
      </c>
      <c r="E820" s="46" t="str">
        <f t="shared" si="254"/>
        <v>-</v>
      </c>
      <c r="F820" s="10" t="str">
        <f t="shared" si="247"/>
        <v>oio</v>
      </c>
      <c r="G820" s="42">
        <f t="shared" si="248"/>
        <v>0</v>
      </c>
      <c r="H820" s="43">
        <f>IF(AND($E$4=G820,$H$4=F820,$P$57&lt;=SUM(C820:E820),SUM(C820:E820)&lt;=$P$58),1+MAX(H$84:H819),0)</f>
        <v>0</v>
      </c>
      <c r="I820" s="43">
        <f t="shared" si="249"/>
        <v>0</v>
      </c>
      <c r="J820" s="219" t="str">
        <f t="shared" ref="J820:J835" si="260">M$80</f>
        <v>-</v>
      </c>
      <c r="K820" s="218">
        <f>N$66</f>
        <v>13</v>
      </c>
      <c r="L820" s="46" t="str">
        <f t="shared" si="255"/>
        <v>-</v>
      </c>
      <c r="M820" s="10" t="str">
        <f t="shared" si="251"/>
        <v>oio</v>
      </c>
      <c r="N820" s="42">
        <f t="shared" si="252"/>
        <v>0</v>
      </c>
      <c r="O820" s="43">
        <f>IF(AND($E$4=N820,$H$4=M820,$P$57&lt;=SUM(J820:L820),SUM(J820:L820)&lt;=$P$58),1+MAX(O$84:O819),0)</f>
        <v>0</v>
      </c>
      <c r="P820" s="43">
        <f t="shared" si="253"/>
        <v>0</v>
      </c>
      <c r="R820" s="10">
        <v>730</v>
      </c>
      <c r="S820" s="178" t="s">
        <v>825</v>
      </c>
      <c r="T820" s="8">
        <v>160</v>
      </c>
      <c r="U820" s="8">
        <v>232</v>
      </c>
      <c r="V820" s="8">
        <v>215</v>
      </c>
      <c r="W820" s="172">
        <f t="shared" si="256"/>
        <v>3050</v>
      </c>
      <c r="X820" s="10">
        <v>730</v>
      </c>
      <c r="AH820" s="178" t="s">
        <v>776</v>
      </c>
      <c r="AI820" s="172">
        <v>686</v>
      </c>
    </row>
    <row r="821" spans="3:35" x14ac:dyDescent="0.15">
      <c r="C821" s="217" t="str">
        <f t="shared" si="259"/>
        <v>-</v>
      </c>
      <c r="D821" s="218">
        <f>G$67</f>
        <v>14</v>
      </c>
      <c r="E821" s="46" t="str">
        <f t="shared" si="254"/>
        <v>-</v>
      </c>
      <c r="F821" s="10" t="str">
        <f t="shared" si="247"/>
        <v>oio</v>
      </c>
      <c r="G821" s="42">
        <f t="shared" si="248"/>
        <v>0</v>
      </c>
      <c r="H821" s="43">
        <f>IF(AND($E$4=G821,$H$4=F821,$P$57&lt;=SUM(C821:E821),SUM(C821:E821)&lt;=$P$58),1+MAX(H$84:H820),0)</f>
        <v>0</v>
      </c>
      <c r="I821" s="43">
        <f t="shared" si="249"/>
        <v>0</v>
      </c>
      <c r="J821" s="219" t="str">
        <f t="shared" si="260"/>
        <v>-</v>
      </c>
      <c r="K821" s="218" t="str">
        <f>N$67</f>
        <v>-</v>
      </c>
      <c r="L821" s="46" t="str">
        <f t="shared" si="255"/>
        <v>-</v>
      </c>
      <c r="M821" s="10" t="str">
        <f t="shared" si="251"/>
        <v>ooo</v>
      </c>
      <c r="N821" s="42">
        <f t="shared" si="252"/>
        <v>0</v>
      </c>
      <c r="O821" s="43">
        <f>IF(AND($E$4=N821,$H$4=M821,$P$57&lt;=SUM(J821:L821),SUM(J821:L821)&lt;=$P$58),1+MAX(O$84:O820),0)</f>
        <v>0</v>
      </c>
      <c r="P821" s="43">
        <f t="shared" si="253"/>
        <v>0</v>
      </c>
      <c r="R821" s="10">
        <v>731</v>
      </c>
      <c r="S821" s="178" t="s">
        <v>826</v>
      </c>
      <c r="T821" s="8">
        <v>70</v>
      </c>
      <c r="U821" s="8">
        <v>136</v>
      </c>
      <c r="V821" s="8">
        <v>59</v>
      </c>
      <c r="W821" s="172">
        <f t="shared" si="256"/>
        <v>737</v>
      </c>
      <c r="X821" s="10">
        <v>731</v>
      </c>
      <c r="AH821" s="178" t="s">
        <v>778</v>
      </c>
      <c r="AI821" s="172">
        <v>687</v>
      </c>
    </row>
    <row r="822" spans="3:35" x14ac:dyDescent="0.15">
      <c r="C822" s="217" t="str">
        <f t="shared" si="259"/>
        <v>-</v>
      </c>
      <c r="D822" s="218" t="str">
        <f>G$68</f>
        <v>-</v>
      </c>
      <c r="E822" s="46" t="str">
        <f t="shared" si="254"/>
        <v>-</v>
      </c>
      <c r="F822" s="10" t="str">
        <f t="shared" si="247"/>
        <v>ooo</v>
      </c>
      <c r="G822" s="42">
        <f t="shared" si="248"/>
        <v>0</v>
      </c>
      <c r="H822" s="43">
        <f>IF(AND($E$4=G822,$H$4=F822,$P$57&lt;=SUM(C822:E822),SUM(C822:E822)&lt;=$P$58),1+MAX(H$84:H821),0)</f>
        <v>0</v>
      </c>
      <c r="I822" s="43">
        <f t="shared" si="249"/>
        <v>0</v>
      </c>
      <c r="J822" s="219" t="str">
        <f t="shared" si="260"/>
        <v>-</v>
      </c>
      <c r="K822" s="218" t="str">
        <f>N$68</f>
        <v>-</v>
      </c>
      <c r="L822" s="46" t="str">
        <f t="shared" si="255"/>
        <v>-</v>
      </c>
      <c r="M822" s="10" t="str">
        <f t="shared" si="251"/>
        <v>ooo</v>
      </c>
      <c r="N822" s="42">
        <f t="shared" si="252"/>
        <v>0</v>
      </c>
      <c r="O822" s="43">
        <f>IF(AND($E$4=N822,$H$4=M822,$P$57&lt;=SUM(J822:L822),SUM(J822:L822)&lt;=$P$58),1+MAX(O$84:O821),0)</f>
        <v>0</v>
      </c>
      <c r="P822" s="43">
        <f t="shared" si="253"/>
        <v>0</v>
      </c>
      <c r="R822" s="10">
        <v>732</v>
      </c>
      <c r="S822" s="178" t="s">
        <v>827</v>
      </c>
      <c r="T822" s="8">
        <v>110</v>
      </c>
      <c r="U822" s="8">
        <v>159</v>
      </c>
      <c r="V822" s="8">
        <v>100</v>
      </c>
      <c r="W822" s="172">
        <f t="shared" si="256"/>
        <v>1284</v>
      </c>
      <c r="X822" s="10">
        <v>732</v>
      </c>
      <c r="AH822" s="178" t="s">
        <v>780</v>
      </c>
      <c r="AI822" s="172">
        <v>688</v>
      </c>
    </row>
    <row r="823" spans="3:35" x14ac:dyDescent="0.15">
      <c r="C823" s="217" t="str">
        <f t="shared" si="259"/>
        <v>-</v>
      </c>
      <c r="D823" s="218" t="str">
        <f>G$69</f>
        <v>-</v>
      </c>
      <c r="E823" s="46" t="str">
        <f t="shared" si="254"/>
        <v>-</v>
      </c>
      <c r="F823" s="10" t="str">
        <f t="shared" si="247"/>
        <v>ooo</v>
      </c>
      <c r="G823" s="42">
        <f t="shared" si="248"/>
        <v>0</v>
      </c>
      <c r="H823" s="43">
        <f>IF(AND($E$4=G823,$H$4=F823,$P$57&lt;=SUM(C823:E823),SUM(C823:E823)&lt;=$P$58),1+MAX(H$84:H822),0)</f>
        <v>0</v>
      </c>
      <c r="I823" s="43">
        <f t="shared" si="249"/>
        <v>0</v>
      </c>
      <c r="J823" s="219" t="str">
        <f t="shared" si="260"/>
        <v>-</v>
      </c>
      <c r="K823" s="218" t="str">
        <f>N$69</f>
        <v>-</v>
      </c>
      <c r="L823" s="46" t="str">
        <f t="shared" si="255"/>
        <v>-</v>
      </c>
      <c r="M823" s="10" t="str">
        <f t="shared" si="251"/>
        <v>ooo</v>
      </c>
      <c r="N823" s="42">
        <f t="shared" si="252"/>
        <v>0</v>
      </c>
      <c r="O823" s="43">
        <f>IF(AND($E$4=N823,$H$4=M823,$P$57&lt;=SUM(J823:L823),SUM(J823:L823)&lt;=$P$58),1+MAX(O$84:O822),0)</f>
        <v>0</v>
      </c>
      <c r="P823" s="43">
        <f t="shared" si="253"/>
        <v>0</v>
      </c>
      <c r="R823" s="10">
        <v>733</v>
      </c>
      <c r="S823" s="178" t="s">
        <v>828</v>
      </c>
      <c r="T823" s="8">
        <v>160</v>
      </c>
      <c r="U823" s="8">
        <v>222</v>
      </c>
      <c r="V823" s="8">
        <v>146</v>
      </c>
      <c r="W823" s="172">
        <f t="shared" si="256"/>
        <v>2449</v>
      </c>
      <c r="X823" s="10">
        <v>733</v>
      </c>
      <c r="AH823" s="178" t="s">
        <v>782</v>
      </c>
      <c r="AI823" s="172">
        <v>689</v>
      </c>
    </row>
    <row r="824" spans="3:35" x14ac:dyDescent="0.15">
      <c r="C824" s="217" t="str">
        <f t="shared" si="259"/>
        <v>-</v>
      </c>
      <c r="D824" s="218" t="str">
        <f>G$70</f>
        <v>-</v>
      </c>
      <c r="E824" s="46" t="str">
        <f t="shared" si="254"/>
        <v>-</v>
      </c>
      <c r="F824" s="10" t="str">
        <f t="shared" si="247"/>
        <v>ooo</v>
      </c>
      <c r="G824" s="42">
        <f t="shared" si="248"/>
        <v>0</v>
      </c>
      <c r="H824" s="43">
        <f>IF(AND($E$4=G824,$H$4=F824,$P$57&lt;=SUM(C824:E824),SUM(C824:E824)&lt;=$P$58),1+MAX(H$84:H823),0)</f>
        <v>0</v>
      </c>
      <c r="I824" s="43">
        <f t="shared" si="249"/>
        <v>0</v>
      </c>
      <c r="J824" s="219" t="str">
        <f t="shared" si="260"/>
        <v>-</v>
      </c>
      <c r="K824" s="218" t="str">
        <f>N$70</f>
        <v>-</v>
      </c>
      <c r="L824" s="46" t="str">
        <f t="shared" si="255"/>
        <v>-</v>
      </c>
      <c r="M824" s="10" t="str">
        <f t="shared" si="251"/>
        <v>ooo</v>
      </c>
      <c r="N824" s="42">
        <f t="shared" si="252"/>
        <v>0</v>
      </c>
      <c r="O824" s="43">
        <f>IF(AND($E$4=N824,$H$4=M824,$P$57&lt;=SUM(J824:L824),SUM(J824:L824)&lt;=$P$58),1+MAX(O$84:O823),0)</f>
        <v>0</v>
      </c>
      <c r="P824" s="43">
        <f t="shared" si="253"/>
        <v>0</v>
      </c>
      <c r="R824" s="10">
        <v>734</v>
      </c>
      <c r="S824" s="178" t="s">
        <v>829</v>
      </c>
      <c r="T824" s="8">
        <v>96</v>
      </c>
      <c r="U824" s="8">
        <v>122</v>
      </c>
      <c r="V824" s="8">
        <v>56</v>
      </c>
      <c r="W824" s="172">
        <f t="shared" si="256"/>
        <v>748</v>
      </c>
      <c r="X824" s="10">
        <v>734</v>
      </c>
      <c r="AH824" s="178" t="s">
        <v>783</v>
      </c>
      <c r="AI824" s="172">
        <v>690</v>
      </c>
    </row>
    <row r="825" spans="3:35" x14ac:dyDescent="0.15">
      <c r="C825" s="217" t="str">
        <f t="shared" si="259"/>
        <v>-</v>
      </c>
      <c r="D825" s="218" t="str">
        <f>G$71</f>
        <v>-</v>
      </c>
      <c r="E825" s="46" t="str">
        <f t="shared" si="254"/>
        <v>-</v>
      </c>
      <c r="F825" s="10" t="str">
        <f t="shared" si="247"/>
        <v>ooo</v>
      </c>
      <c r="G825" s="42">
        <f t="shared" si="248"/>
        <v>0</v>
      </c>
      <c r="H825" s="43">
        <f>IF(AND($E$4=G825,$H$4=F825,$P$57&lt;=SUM(C825:E825),SUM(C825:E825)&lt;=$P$58),1+MAX(H$84:H824),0)</f>
        <v>0</v>
      </c>
      <c r="I825" s="43">
        <f t="shared" si="249"/>
        <v>0</v>
      </c>
      <c r="J825" s="219" t="str">
        <f t="shared" si="260"/>
        <v>-</v>
      </c>
      <c r="K825" s="218" t="str">
        <f>N$71</f>
        <v>-</v>
      </c>
      <c r="L825" s="46" t="str">
        <f t="shared" si="255"/>
        <v>-</v>
      </c>
      <c r="M825" s="10" t="str">
        <f t="shared" si="251"/>
        <v>ooo</v>
      </c>
      <c r="N825" s="42">
        <f t="shared" si="252"/>
        <v>0</v>
      </c>
      <c r="O825" s="43">
        <f>IF(AND($E$4=N825,$H$4=M825,$P$57&lt;=SUM(J825:L825),SUM(J825:L825)&lt;=$P$58),1+MAX(O$84:O824),0)</f>
        <v>0</v>
      </c>
      <c r="P825" s="43">
        <f t="shared" si="253"/>
        <v>0</v>
      </c>
      <c r="R825" s="10">
        <v>735</v>
      </c>
      <c r="S825" s="178" t="s">
        <v>830</v>
      </c>
      <c r="T825" s="8">
        <v>176</v>
      </c>
      <c r="U825" s="8">
        <v>194</v>
      </c>
      <c r="V825" s="8">
        <v>113</v>
      </c>
      <c r="W825" s="172">
        <f t="shared" si="256"/>
        <v>2011</v>
      </c>
      <c r="X825" s="10">
        <v>735</v>
      </c>
      <c r="AH825" s="178" t="s">
        <v>784</v>
      </c>
      <c r="AI825" s="172">
        <v>691</v>
      </c>
    </row>
    <row r="826" spans="3:35" x14ac:dyDescent="0.15">
      <c r="C826" s="217" t="str">
        <f t="shared" si="259"/>
        <v>-</v>
      </c>
      <c r="D826" s="218" t="str">
        <f>G$72</f>
        <v>-</v>
      </c>
      <c r="E826" s="46" t="str">
        <f t="shared" si="254"/>
        <v>-</v>
      </c>
      <c r="F826" s="10" t="str">
        <f t="shared" si="247"/>
        <v>ooo</v>
      </c>
      <c r="G826" s="42">
        <f t="shared" si="248"/>
        <v>0</v>
      </c>
      <c r="H826" s="43">
        <f>IF(AND($E$4=G826,$H$4=F826,$P$57&lt;=SUM(C826:E826),SUM(C826:E826)&lt;=$P$58),1+MAX(H$84:H825),0)</f>
        <v>0</v>
      </c>
      <c r="I826" s="43">
        <f t="shared" si="249"/>
        <v>0</v>
      </c>
      <c r="J826" s="219" t="str">
        <f t="shared" si="260"/>
        <v>-</v>
      </c>
      <c r="K826" s="218" t="str">
        <f>N$72</f>
        <v>-</v>
      </c>
      <c r="L826" s="46" t="str">
        <f t="shared" si="255"/>
        <v>-</v>
      </c>
      <c r="M826" s="10" t="str">
        <f t="shared" si="251"/>
        <v>ooo</v>
      </c>
      <c r="N826" s="42">
        <f t="shared" si="252"/>
        <v>0</v>
      </c>
      <c r="O826" s="43">
        <f>IF(AND($E$4=N826,$H$4=M826,$P$57&lt;=SUM(J826:L826),SUM(J826:L826)&lt;=$P$58),1+MAX(O$84:O825),0)</f>
        <v>0</v>
      </c>
      <c r="P826" s="43">
        <f t="shared" si="253"/>
        <v>0</v>
      </c>
      <c r="R826" s="10">
        <v>736</v>
      </c>
      <c r="S826" s="178" t="s">
        <v>831</v>
      </c>
      <c r="T826" s="8">
        <v>94</v>
      </c>
      <c r="U826" s="8">
        <v>115</v>
      </c>
      <c r="V826" s="8">
        <v>85</v>
      </c>
      <c r="W826" s="172">
        <f t="shared" si="256"/>
        <v>835</v>
      </c>
      <c r="X826" s="10">
        <v>736</v>
      </c>
      <c r="AH826" s="178" t="s">
        <v>785</v>
      </c>
      <c r="AI826" s="172">
        <v>692</v>
      </c>
    </row>
    <row r="827" spans="3:35" x14ac:dyDescent="0.15">
      <c r="C827" s="217" t="str">
        <f t="shared" si="259"/>
        <v>-</v>
      </c>
      <c r="D827" s="218" t="str">
        <f>G$73</f>
        <v>-</v>
      </c>
      <c r="E827" s="46" t="str">
        <f t="shared" si="254"/>
        <v>-</v>
      </c>
      <c r="F827" s="10" t="str">
        <f t="shared" si="247"/>
        <v>ooo</v>
      </c>
      <c r="G827" s="42">
        <f t="shared" si="248"/>
        <v>0</v>
      </c>
      <c r="H827" s="43">
        <f>IF(AND($E$4=G827,$H$4=F827,$P$57&lt;=SUM(C827:E827),SUM(C827:E827)&lt;=$P$58),1+MAX(H$84:H826),0)</f>
        <v>0</v>
      </c>
      <c r="I827" s="43">
        <f t="shared" si="249"/>
        <v>0</v>
      </c>
      <c r="J827" s="219" t="str">
        <f t="shared" si="260"/>
        <v>-</v>
      </c>
      <c r="K827" s="218" t="str">
        <f>N$73</f>
        <v>-</v>
      </c>
      <c r="L827" s="46" t="str">
        <f t="shared" si="255"/>
        <v>-</v>
      </c>
      <c r="M827" s="10" t="str">
        <f t="shared" si="251"/>
        <v>ooo</v>
      </c>
      <c r="N827" s="42">
        <f t="shared" si="252"/>
        <v>0</v>
      </c>
      <c r="O827" s="43">
        <f>IF(AND($E$4=N827,$H$4=M827,$P$57&lt;=SUM(J827:L827),SUM(J827:L827)&lt;=$P$58),1+MAX(O$84:O826),0)</f>
        <v>0</v>
      </c>
      <c r="P827" s="43">
        <f t="shared" si="253"/>
        <v>0</v>
      </c>
      <c r="R827" s="10">
        <v>737</v>
      </c>
      <c r="S827" s="178" t="s">
        <v>832</v>
      </c>
      <c r="T827" s="8">
        <v>114</v>
      </c>
      <c r="U827" s="8">
        <v>145</v>
      </c>
      <c r="V827" s="8">
        <v>171</v>
      </c>
      <c r="W827" s="172">
        <f t="shared" si="256"/>
        <v>1525</v>
      </c>
      <c r="X827" s="10">
        <v>737</v>
      </c>
      <c r="AH827" s="178" t="s">
        <v>786</v>
      </c>
      <c r="AI827" s="172">
        <v>693</v>
      </c>
    </row>
    <row r="828" spans="3:35" x14ac:dyDescent="0.15">
      <c r="C828" s="217" t="str">
        <f t="shared" si="259"/>
        <v>-</v>
      </c>
      <c r="D828" s="218" t="str">
        <f>G$74</f>
        <v>-</v>
      </c>
      <c r="E828" s="46" t="str">
        <f t="shared" si="254"/>
        <v>-</v>
      </c>
      <c r="F828" s="10" t="str">
        <f t="shared" si="247"/>
        <v>ooo</v>
      </c>
      <c r="G828" s="42">
        <f t="shared" si="248"/>
        <v>0</v>
      </c>
      <c r="H828" s="43">
        <f>IF(AND($E$4=G828,$H$4=F828,$P$57&lt;=SUM(C828:E828),SUM(C828:E828)&lt;=$P$58),1+MAX(H$84:H827),0)</f>
        <v>0</v>
      </c>
      <c r="I828" s="43">
        <f t="shared" si="249"/>
        <v>0</v>
      </c>
      <c r="J828" s="219" t="str">
        <f t="shared" si="260"/>
        <v>-</v>
      </c>
      <c r="K828" s="218" t="str">
        <f>N$74</f>
        <v>-</v>
      </c>
      <c r="L828" s="46" t="str">
        <f t="shared" si="255"/>
        <v>-</v>
      </c>
      <c r="M828" s="10" t="str">
        <f t="shared" si="251"/>
        <v>ooo</v>
      </c>
      <c r="N828" s="42">
        <f t="shared" si="252"/>
        <v>0</v>
      </c>
      <c r="O828" s="43">
        <f>IF(AND($E$4=N828,$H$4=M828,$P$57&lt;=SUM(J828:L828),SUM(J828:L828)&lt;=$P$58),1+MAX(O$84:O827),0)</f>
        <v>0</v>
      </c>
      <c r="P828" s="43">
        <f t="shared" si="253"/>
        <v>0</v>
      </c>
      <c r="R828" s="10">
        <v>738</v>
      </c>
      <c r="S828" s="178" t="s">
        <v>833</v>
      </c>
      <c r="T828" s="8">
        <v>154</v>
      </c>
      <c r="U828" s="8">
        <v>254</v>
      </c>
      <c r="V828" s="8">
        <v>165</v>
      </c>
      <c r="W828" s="172">
        <f t="shared" si="256"/>
        <v>2888</v>
      </c>
      <c r="X828" s="10">
        <v>738</v>
      </c>
      <c r="AH828" s="178" t="s">
        <v>787</v>
      </c>
      <c r="AI828" s="172">
        <v>694</v>
      </c>
    </row>
    <row r="829" spans="3:35" x14ac:dyDescent="0.15">
      <c r="C829" s="217" t="str">
        <f t="shared" si="259"/>
        <v>-</v>
      </c>
      <c r="D829" s="218" t="str">
        <f>G$75</f>
        <v>-</v>
      </c>
      <c r="E829" s="46" t="str">
        <f t="shared" si="254"/>
        <v>-</v>
      </c>
      <c r="F829" s="10" t="str">
        <f t="shared" si="247"/>
        <v>ooo</v>
      </c>
      <c r="G829" s="42">
        <f t="shared" si="248"/>
        <v>0</v>
      </c>
      <c r="H829" s="43">
        <f>IF(AND($E$4=G829,$H$4=F829,$P$57&lt;=SUM(C829:E829),SUM(C829:E829)&lt;=$P$58),1+MAX(H$84:H828),0)</f>
        <v>0</v>
      </c>
      <c r="I829" s="43">
        <f t="shared" si="249"/>
        <v>0</v>
      </c>
      <c r="J829" s="219" t="str">
        <f t="shared" si="260"/>
        <v>-</v>
      </c>
      <c r="K829" s="218" t="str">
        <f>N$75</f>
        <v>-</v>
      </c>
      <c r="L829" s="46" t="str">
        <f t="shared" si="255"/>
        <v>-</v>
      </c>
      <c r="M829" s="10" t="str">
        <f t="shared" si="251"/>
        <v>ooo</v>
      </c>
      <c r="N829" s="42">
        <f t="shared" si="252"/>
        <v>0</v>
      </c>
      <c r="O829" s="43">
        <f>IF(AND($E$4=N829,$H$4=M829,$P$57&lt;=SUM(J829:L829),SUM(J829:L829)&lt;=$P$58),1+MAX(O$84:O828),0)</f>
        <v>0</v>
      </c>
      <c r="P829" s="43">
        <f t="shared" si="253"/>
        <v>0</v>
      </c>
      <c r="R829" s="10">
        <v>739</v>
      </c>
      <c r="S829" s="178" t="s">
        <v>834</v>
      </c>
      <c r="T829" s="8">
        <v>94</v>
      </c>
      <c r="U829" s="8">
        <v>150</v>
      </c>
      <c r="V829" s="8">
        <v>109</v>
      </c>
      <c r="W829" s="172">
        <f t="shared" si="256"/>
        <v>1180</v>
      </c>
      <c r="X829" s="10">
        <v>739</v>
      </c>
      <c r="AH829" s="178" t="s">
        <v>788</v>
      </c>
      <c r="AI829" s="172">
        <v>695</v>
      </c>
    </row>
    <row r="830" spans="3:35" x14ac:dyDescent="0.15">
      <c r="C830" s="217" t="str">
        <f t="shared" si="259"/>
        <v>-</v>
      </c>
      <c r="D830" s="218" t="str">
        <f>G$76</f>
        <v>-</v>
      </c>
      <c r="E830" s="46" t="str">
        <f t="shared" si="254"/>
        <v>-</v>
      </c>
      <c r="F830" s="10" t="str">
        <f t="shared" si="247"/>
        <v>ooo</v>
      </c>
      <c r="G830" s="42">
        <f t="shared" si="248"/>
        <v>0</v>
      </c>
      <c r="H830" s="43">
        <f>IF(AND($E$4=G830,$H$4=F830,$P$57&lt;=SUM(C830:E830),SUM(C830:E830)&lt;=$P$58),1+MAX(H$84:H829),0)</f>
        <v>0</v>
      </c>
      <c r="I830" s="43">
        <f t="shared" si="249"/>
        <v>0</v>
      </c>
      <c r="J830" s="219" t="str">
        <f t="shared" si="260"/>
        <v>-</v>
      </c>
      <c r="K830" s="218" t="str">
        <f>N$76</f>
        <v>-</v>
      </c>
      <c r="L830" s="46" t="str">
        <f t="shared" si="255"/>
        <v>-</v>
      </c>
      <c r="M830" s="10" t="str">
        <f t="shared" si="251"/>
        <v>ooo</v>
      </c>
      <c r="N830" s="42">
        <f t="shared" si="252"/>
        <v>0</v>
      </c>
      <c r="O830" s="43">
        <f>IF(AND($E$4=N830,$H$4=M830,$P$57&lt;=SUM(J830:L830),SUM(J830:L830)&lt;=$P$58),1+MAX(O$84:O829),0)</f>
        <v>0</v>
      </c>
      <c r="P830" s="43">
        <f t="shared" si="253"/>
        <v>0</v>
      </c>
      <c r="R830" s="10">
        <v>740</v>
      </c>
      <c r="S830" s="178" t="s">
        <v>835</v>
      </c>
      <c r="T830" s="8">
        <v>194</v>
      </c>
      <c r="U830" s="8">
        <v>231</v>
      </c>
      <c r="V830" s="8">
        <v>142</v>
      </c>
      <c r="W830" s="172">
        <f t="shared" si="256"/>
        <v>2743</v>
      </c>
      <c r="X830" s="10">
        <v>740</v>
      </c>
      <c r="AH830" s="178" t="s">
        <v>789</v>
      </c>
      <c r="AI830" s="172">
        <v>696</v>
      </c>
    </row>
    <row r="831" spans="3:35" x14ac:dyDescent="0.15">
      <c r="C831" s="217" t="str">
        <f t="shared" si="259"/>
        <v>-</v>
      </c>
      <c r="D831" s="218" t="str">
        <f>G$77</f>
        <v>-</v>
      </c>
      <c r="E831" s="46" t="str">
        <f t="shared" si="254"/>
        <v>-</v>
      </c>
      <c r="F831" s="10" t="str">
        <f t="shared" si="247"/>
        <v>ooo</v>
      </c>
      <c r="G831" s="42">
        <f t="shared" si="248"/>
        <v>0</v>
      </c>
      <c r="H831" s="43">
        <f>IF(AND($E$4=G831,$H$4=F831,$P$57&lt;=SUM(C831:E831),SUM(C831:E831)&lt;=$P$58),1+MAX(H$84:H830),0)</f>
        <v>0</v>
      </c>
      <c r="I831" s="43">
        <f t="shared" si="249"/>
        <v>0</v>
      </c>
      <c r="J831" s="219" t="str">
        <f t="shared" si="260"/>
        <v>-</v>
      </c>
      <c r="K831" s="218" t="str">
        <f>N$77</f>
        <v>-</v>
      </c>
      <c r="L831" s="46" t="str">
        <f t="shared" si="255"/>
        <v>-</v>
      </c>
      <c r="M831" s="10" t="str">
        <f t="shared" si="251"/>
        <v>ooo</v>
      </c>
      <c r="N831" s="42">
        <f t="shared" si="252"/>
        <v>0</v>
      </c>
      <c r="O831" s="43">
        <f>IF(AND($E$4=N831,$H$4=M831,$P$57&lt;=SUM(J831:L831),SUM(J831:L831)&lt;=$P$58),1+MAX(O$84:O830),0)</f>
        <v>0</v>
      </c>
      <c r="P831" s="43">
        <f t="shared" si="253"/>
        <v>0</v>
      </c>
      <c r="R831" s="10">
        <v>741</v>
      </c>
      <c r="S831" s="178" t="s">
        <v>881</v>
      </c>
      <c r="T831" s="8">
        <v>150</v>
      </c>
      <c r="U831" s="8">
        <v>196</v>
      </c>
      <c r="V831" s="8">
        <v>145</v>
      </c>
      <c r="W831" s="172">
        <f t="shared" si="256"/>
        <v>2110</v>
      </c>
      <c r="X831" s="10">
        <v>741</v>
      </c>
      <c r="AH831" s="178" t="s">
        <v>790</v>
      </c>
      <c r="AI831" s="172">
        <v>697</v>
      </c>
    </row>
    <row r="832" spans="3:35" x14ac:dyDescent="0.15">
      <c r="C832" s="217" t="str">
        <f t="shared" si="259"/>
        <v>-</v>
      </c>
      <c r="D832" s="218" t="str">
        <f>G$78</f>
        <v>-</v>
      </c>
      <c r="E832" s="46" t="str">
        <f t="shared" si="254"/>
        <v>-</v>
      </c>
      <c r="F832" s="10" t="str">
        <f t="shared" si="247"/>
        <v>ooo</v>
      </c>
      <c r="G832" s="42">
        <f t="shared" si="248"/>
        <v>0</v>
      </c>
      <c r="H832" s="43">
        <f>IF(AND($E$4=G832,$H$4=F832,$P$57&lt;=SUM(C832:E832),SUM(C832:E832)&lt;=$P$58),1+MAX(H$84:H831),0)</f>
        <v>0</v>
      </c>
      <c r="I832" s="43">
        <f t="shared" si="249"/>
        <v>0</v>
      </c>
      <c r="J832" s="219" t="str">
        <f t="shared" si="260"/>
        <v>-</v>
      </c>
      <c r="K832" s="218" t="str">
        <f>N$78</f>
        <v>-</v>
      </c>
      <c r="L832" s="46" t="str">
        <f t="shared" si="255"/>
        <v>-</v>
      </c>
      <c r="M832" s="10" t="str">
        <f t="shared" si="251"/>
        <v>ooo</v>
      </c>
      <c r="N832" s="42">
        <f t="shared" si="252"/>
        <v>0</v>
      </c>
      <c r="O832" s="43">
        <f>IF(AND($E$4=N832,$H$4=M832,$P$57&lt;=SUM(J832:L832),SUM(J832:L832)&lt;=$P$58),1+MAX(O$84:O831),0)</f>
        <v>0</v>
      </c>
      <c r="P832" s="43">
        <f t="shared" si="253"/>
        <v>0</v>
      </c>
      <c r="R832" s="10">
        <v>742</v>
      </c>
      <c r="S832" s="178" t="s">
        <v>837</v>
      </c>
      <c r="T832" s="8">
        <v>80</v>
      </c>
      <c r="U832" s="8">
        <v>110</v>
      </c>
      <c r="V832" s="8">
        <v>81</v>
      </c>
      <c r="W832" s="172">
        <f t="shared" si="256"/>
        <v>734</v>
      </c>
      <c r="X832" s="10">
        <v>742</v>
      </c>
      <c r="AH832" s="178" t="s">
        <v>791</v>
      </c>
      <c r="AI832" s="172">
        <v>698</v>
      </c>
    </row>
    <row r="833" spans="3:35" x14ac:dyDescent="0.15">
      <c r="C833" s="217" t="str">
        <f t="shared" si="259"/>
        <v>-</v>
      </c>
      <c r="D833" s="218" t="str">
        <f>G$79</f>
        <v>-</v>
      </c>
      <c r="E833" s="46" t="str">
        <f t="shared" si="254"/>
        <v>-</v>
      </c>
      <c r="F833" s="10" t="str">
        <f t="shared" si="247"/>
        <v>ooo</v>
      </c>
      <c r="G833" s="42">
        <f t="shared" si="248"/>
        <v>0</v>
      </c>
      <c r="H833" s="43">
        <f>IF(AND($E$4=G833,$H$4=F833,$P$57&lt;=SUM(C833:E833),SUM(C833:E833)&lt;=$P$58),1+MAX(H$84:H832),0)</f>
        <v>0</v>
      </c>
      <c r="I833" s="43">
        <f t="shared" si="249"/>
        <v>0</v>
      </c>
      <c r="J833" s="219" t="str">
        <f t="shared" si="260"/>
        <v>-</v>
      </c>
      <c r="K833" s="218" t="str">
        <f>N$79</f>
        <v>-</v>
      </c>
      <c r="L833" s="46" t="str">
        <f t="shared" si="255"/>
        <v>-</v>
      </c>
      <c r="M833" s="10" t="str">
        <f t="shared" si="251"/>
        <v>ooo</v>
      </c>
      <c r="N833" s="42">
        <f t="shared" si="252"/>
        <v>0</v>
      </c>
      <c r="O833" s="43">
        <f>IF(AND($E$4=N833,$H$4=M833,$P$57&lt;=SUM(J833:L833),SUM(J833:L833)&lt;=$P$58),1+MAX(O$84:O832),0)</f>
        <v>0</v>
      </c>
      <c r="P833" s="43">
        <f t="shared" si="253"/>
        <v>0</v>
      </c>
      <c r="R833" s="10">
        <v>743</v>
      </c>
      <c r="S833" s="178" t="s">
        <v>838</v>
      </c>
      <c r="T833" s="8">
        <v>120</v>
      </c>
      <c r="U833" s="8">
        <v>198</v>
      </c>
      <c r="V833" s="8">
        <v>152</v>
      </c>
      <c r="W833" s="172">
        <f t="shared" si="256"/>
        <v>1968</v>
      </c>
      <c r="X833" s="10">
        <v>743</v>
      </c>
      <c r="AH833" s="178" t="s">
        <v>793</v>
      </c>
      <c r="AI833" s="172">
        <v>699</v>
      </c>
    </row>
    <row r="834" spans="3:35" x14ac:dyDescent="0.15">
      <c r="C834" s="217" t="str">
        <f t="shared" si="259"/>
        <v>-</v>
      </c>
      <c r="D834" s="218" t="str">
        <f>G$80</f>
        <v>-</v>
      </c>
      <c r="E834" s="46" t="str">
        <f t="shared" si="254"/>
        <v>-</v>
      </c>
      <c r="F834" s="10" t="str">
        <f t="shared" si="247"/>
        <v>ooo</v>
      </c>
      <c r="G834" s="42">
        <f t="shared" si="248"/>
        <v>0</v>
      </c>
      <c r="H834" s="43">
        <f>IF(AND($E$4=G834,$H$4=F834,$P$57&lt;=SUM(C834:E834),SUM(C834:E834)&lt;=$P$58),1+MAX(H$84:H833),0)</f>
        <v>0</v>
      </c>
      <c r="I834" s="43">
        <f t="shared" si="249"/>
        <v>0</v>
      </c>
      <c r="J834" s="219" t="str">
        <f t="shared" si="260"/>
        <v>-</v>
      </c>
      <c r="K834" s="218" t="str">
        <f>N$80</f>
        <v>-</v>
      </c>
      <c r="L834" s="46" t="str">
        <f t="shared" si="255"/>
        <v>-</v>
      </c>
      <c r="M834" s="10" t="str">
        <f t="shared" si="251"/>
        <v>ooo</v>
      </c>
      <c r="N834" s="42">
        <f t="shared" si="252"/>
        <v>0</v>
      </c>
      <c r="O834" s="43">
        <f>IF(AND($E$4=N834,$H$4=M834,$P$57&lt;=SUM(J834:L834),SUM(J834:L834)&lt;=$P$58),1+MAX(O$84:O833),0)</f>
        <v>0</v>
      </c>
      <c r="P834" s="43">
        <f t="shared" si="253"/>
        <v>0</v>
      </c>
      <c r="R834" s="10">
        <v>744</v>
      </c>
      <c r="S834" s="178" t="s">
        <v>839</v>
      </c>
      <c r="T834" s="8">
        <v>90</v>
      </c>
      <c r="U834" s="8">
        <v>117</v>
      </c>
      <c r="V834" s="8">
        <v>78</v>
      </c>
      <c r="W834" s="172">
        <f t="shared" si="256"/>
        <v>803</v>
      </c>
      <c r="X834" s="10">
        <v>744</v>
      </c>
      <c r="AH834" s="178" t="s">
        <v>236</v>
      </c>
      <c r="AI834" s="172">
        <v>700</v>
      </c>
    </row>
    <row r="835" spans="3:35" x14ac:dyDescent="0.15">
      <c r="C835" s="217" t="str">
        <f t="shared" si="259"/>
        <v>-</v>
      </c>
      <c r="D835" s="218" t="str">
        <f>G$81</f>
        <v>-</v>
      </c>
      <c r="E835" s="46" t="str">
        <f t="shared" si="254"/>
        <v>-</v>
      </c>
      <c r="F835" s="10" t="str">
        <f t="shared" si="247"/>
        <v>ooo</v>
      </c>
      <c r="G835" s="42">
        <f t="shared" si="248"/>
        <v>0</v>
      </c>
      <c r="H835" s="43">
        <f>IF(AND($E$4=G835,$H$4=F835,$P$57&lt;=SUM(C835:E835),SUM(C835:E835)&lt;=$P$58),1+MAX(H$84:H834),0)</f>
        <v>0</v>
      </c>
      <c r="I835" s="43">
        <f t="shared" si="249"/>
        <v>0</v>
      </c>
      <c r="J835" s="219" t="str">
        <f t="shared" si="260"/>
        <v>-</v>
      </c>
      <c r="K835" s="218" t="str">
        <f>N$81</f>
        <v>-</v>
      </c>
      <c r="L835" s="46" t="str">
        <f t="shared" si="255"/>
        <v>-</v>
      </c>
      <c r="M835" s="10" t="str">
        <f t="shared" si="251"/>
        <v>ooo</v>
      </c>
      <c r="N835" s="42">
        <f t="shared" si="252"/>
        <v>0</v>
      </c>
      <c r="O835" s="43">
        <f>IF(AND($E$4=N835,$H$4=M835,$P$57&lt;=SUM(J835:L835),SUM(J835:L835)&lt;=$P$58),1+MAX(O$84:O834),0)</f>
        <v>0</v>
      </c>
      <c r="P835" s="43">
        <f t="shared" si="253"/>
        <v>0</v>
      </c>
      <c r="R835" s="10">
        <v>745</v>
      </c>
      <c r="S835" s="178" t="s">
        <v>886</v>
      </c>
      <c r="T835" s="8">
        <v>150</v>
      </c>
      <c r="U835" s="8">
        <v>231</v>
      </c>
      <c r="V835" s="8">
        <v>140</v>
      </c>
      <c r="W835" s="172">
        <f t="shared" si="256"/>
        <v>2422</v>
      </c>
      <c r="X835" s="10">
        <v>745</v>
      </c>
      <c r="AH835" s="178" t="s">
        <v>794</v>
      </c>
      <c r="AI835" s="172">
        <v>701</v>
      </c>
    </row>
    <row r="836" spans="3:35" x14ac:dyDescent="0.15">
      <c r="C836" s="217" t="str">
        <f t="shared" ref="C836:C851" si="261">F$81</f>
        <v>-</v>
      </c>
      <c r="D836" s="218">
        <f>G$66</f>
        <v>13</v>
      </c>
      <c r="E836" s="46" t="str">
        <f t="shared" si="254"/>
        <v>-</v>
      </c>
      <c r="F836" s="10" t="str">
        <f t="shared" si="247"/>
        <v>oio</v>
      </c>
      <c r="G836" s="42">
        <f t="shared" si="248"/>
        <v>0</v>
      </c>
      <c r="H836" s="43">
        <f>IF(AND($E$4=G836,$H$4=F836,$P$57&lt;=SUM(C836:E836),SUM(C836:E836)&lt;=$P$58),1+MAX(H$84:H835),0)</f>
        <v>0</v>
      </c>
      <c r="I836" s="43">
        <f t="shared" si="249"/>
        <v>0</v>
      </c>
      <c r="J836" s="219" t="str">
        <f t="shared" ref="J836:J851" si="262">M$81</f>
        <v>-</v>
      </c>
      <c r="K836" s="218">
        <f>N$66</f>
        <v>13</v>
      </c>
      <c r="L836" s="46" t="str">
        <f t="shared" si="255"/>
        <v>-</v>
      </c>
      <c r="M836" s="10" t="str">
        <f t="shared" si="251"/>
        <v>oio</v>
      </c>
      <c r="N836" s="42">
        <f t="shared" si="252"/>
        <v>0</v>
      </c>
      <c r="O836" s="43">
        <f>IF(AND($E$4=N836,$H$4=M836,$P$57&lt;=SUM(J836:L836),SUM(J836:L836)&lt;=$P$58),1+MAX(O$84:O835),0)</f>
        <v>0</v>
      </c>
      <c r="P836" s="43">
        <f t="shared" si="253"/>
        <v>0</v>
      </c>
      <c r="R836" s="10">
        <v>746</v>
      </c>
      <c r="S836" s="178" t="s">
        <v>888</v>
      </c>
      <c r="T836" s="8">
        <v>90</v>
      </c>
      <c r="U836" s="8">
        <v>46</v>
      </c>
      <c r="V836" s="8">
        <v>46</v>
      </c>
      <c r="W836" s="172">
        <f t="shared" si="256"/>
        <v>300</v>
      </c>
      <c r="X836" s="10">
        <v>746</v>
      </c>
      <c r="AH836" s="178" t="s">
        <v>795</v>
      </c>
      <c r="AI836" s="172">
        <v>702</v>
      </c>
    </row>
    <row r="837" spans="3:35" x14ac:dyDescent="0.15">
      <c r="C837" s="217" t="str">
        <f t="shared" si="261"/>
        <v>-</v>
      </c>
      <c r="D837" s="218">
        <f>G$67</f>
        <v>14</v>
      </c>
      <c r="E837" s="46" t="str">
        <f t="shared" si="254"/>
        <v>-</v>
      </c>
      <c r="F837" s="10" t="str">
        <f t="shared" si="247"/>
        <v>oio</v>
      </c>
      <c r="G837" s="42">
        <f t="shared" si="248"/>
        <v>0</v>
      </c>
      <c r="H837" s="43">
        <f>IF(AND($E$4=G837,$H$4=F837,$P$57&lt;=SUM(C837:E837),SUM(C837:E837)&lt;=$P$58),1+MAX(H$84:H836),0)</f>
        <v>0</v>
      </c>
      <c r="I837" s="43">
        <f t="shared" si="249"/>
        <v>0</v>
      </c>
      <c r="J837" s="219" t="str">
        <f t="shared" si="262"/>
        <v>-</v>
      </c>
      <c r="K837" s="218" t="str">
        <f>N$67</f>
        <v>-</v>
      </c>
      <c r="L837" s="46" t="str">
        <f t="shared" si="255"/>
        <v>-</v>
      </c>
      <c r="M837" s="10" t="str">
        <f t="shared" si="251"/>
        <v>ooo</v>
      </c>
      <c r="N837" s="42">
        <f t="shared" si="252"/>
        <v>0</v>
      </c>
      <c r="O837" s="43">
        <f>IF(AND($E$4=N837,$H$4=M837,$P$57&lt;=SUM(J837:L837),SUM(J837:L837)&lt;=$P$58),1+MAX(O$84:O836),0)</f>
        <v>0</v>
      </c>
      <c r="P837" s="43">
        <f t="shared" si="253"/>
        <v>0</v>
      </c>
      <c r="R837" s="10">
        <v>747</v>
      </c>
      <c r="S837" s="178" t="s">
        <v>842</v>
      </c>
      <c r="T837" s="8">
        <v>100</v>
      </c>
      <c r="U837" s="8">
        <v>98</v>
      </c>
      <c r="V837" s="8">
        <v>115</v>
      </c>
      <c r="W837" s="172">
        <f t="shared" si="256"/>
        <v>850</v>
      </c>
      <c r="X837" s="10">
        <v>747</v>
      </c>
      <c r="AH837" s="178" t="s">
        <v>796</v>
      </c>
      <c r="AI837" s="172">
        <v>703</v>
      </c>
    </row>
    <row r="838" spans="3:35" x14ac:dyDescent="0.15">
      <c r="C838" s="217" t="str">
        <f t="shared" si="261"/>
        <v>-</v>
      </c>
      <c r="D838" s="218" t="str">
        <f>G$68</f>
        <v>-</v>
      </c>
      <c r="E838" s="46" t="str">
        <f t="shared" si="254"/>
        <v>-</v>
      </c>
      <c r="F838" s="10" t="str">
        <f t="shared" si="247"/>
        <v>ooo</v>
      </c>
      <c r="G838" s="42">
        <f t="shared" si="248"/>
        <v>0</v>
      </c>
      <c r="H838" s="43">
        <f>IF(AND($E$4=G838,$H$4=F838,$P$57&lt;=SUM(C838:E838),SUM(C838:E838)&lt;=$P$58),1+MAX(H$84:H837),0)</f>
        <v>0</v>
      </c>
      <c r="I838" s="43">
        <f t="shared" si="249"/>
        <v>0</v>
      </c>
      <c r="J838" s="219" t="str">
        <f t="shared" si="262"/>
        <v>-</v>
      </c>
      <c r="K838" s="218" t="str">
        <f>N$68</f>
        <v>-</v>
      </c>
      <c r="L838" s="46" t="str">
        <f t="shared" si="255"/>
        <v>-</v>
      </c>
      <c r="M838" s="10" t="str">
        <f t="shared" si="251"/>
        <v>ooo</v>
      </c>
      <c r="N838" s="42">
        <f t="shared" si="252"/>
        <v>0</v>
      </c>
      <c r="O838" s="43">
        <f>IF(AND($E$4=N838,$H$4=M838,$P$57&lt;=SUM(J838:L838),SUM(J838:L838)&lt;=$P$58),1+MAX(O$84:O837),0)</f>
        <v>0</v>
      </c>
      <c r="P838" s="43">
        <f t="shared" si="253"/>
        <v>0</v>
      </c>
      <c r="R838" s="10">
        <v>748</v>
      </c>
      <c r="S838" s="178" t="s">
        <v>843</v>
      </c>
      <c r="T838" s="8">
        <v>100</v>
      </c>
      <c r="U838" s="8">
        <v>114</v>
      </c>
      <c r="V838" s="8">
        <v>278</v>
      </c>
      <c r="W838" s="172">
        <f t="shared" si="256"/>
        <v>1457</v>
      </c>
      <c r="X838" s="10">
        <v>748</v>
      </c>
      <c r="AH838" s="178" t="s">
        <v>797</v>
      </c>
      <c r="AI838" s="172">
        <v>704</v>
      </c>
    </row>
    <row r="839" spans="3:35" x14ac:dyDescent="0.15">
      <c r="C839" s="217" t="str">
        <f t="shared" si="261"/>
        <v>-</v>
      </c>
      <c r="D839" s="218" t="str">
        <f>G$69</f>
        <v>-</v>
      </c>
      <c r="E839" s="46" t="str">
        <f t="shared" si="254"/>
        <v>-</v>
      </c>
      <c r="F839" s="10" t="str">
        <f t="shared" si="247"/>
        <v>ooo</v>
      </c>
      <c r="G839" s="42">
        <f t="shared" si="248"/>
        <v>0</v>
      </c>
      <c r="H839" s="43">
        <f>IF(AND($E$4=G839,$H$4=F839,$P$57&lt;=SUM(C839:E839),SUM(C839:E839)&lt;=$P$58),1+MAX(H$84:H838),0)</f>
        <v>0</v>
      </c>
      <c r="I839" s="43">
        <f t="shared" si="249"/>
        <v>0</v>
      </c>
      <c r="J839" s="219" t="str">
        <f t="shared" si="262"/>
        <v>-</v>
      </c>
      <c r="K839" s="218" t="str">
        <f>N$69</f>
        <v>-</v>
      </c>
      <c r="L839" s="46" t="str">
        <f t="shared" si="255"/>
        <v>-</v>
      </c>
      <c r="M839" s="10" t="str">
        <f t="shared" si="251"/>
        <v>ooo</v>
      </c>
      <c r="N839" s="42">
        <f t="shared" si="252"/>
        <v>0</v>
      </c>
      <c r="O839" s="43">
        <f>IF(AND($E$4=N839,$H$4=M839,$P$57&lt;=SUM(J839:L839),SUM(J839:L839)&lt;=$P$58),1+MAX(O$84:O838),0)</f>
        <v>0</v>
      </c>
      <c r="P839" s="43">
        <f t="shared" si="253"/>
        <v>0</v>
      </c>
      <c r="R839" s="10">
        <v>749</v>
      </c>
      <c r="S839" s="178" t="s">
        <v>844</v>
      </c>
      <c r="T839" s="8">
        <v>140</v>
      </c>
      <c r="U839" s="8">
        <v>175</v>
      </c>
      <c r="V839" s="8">
        <v>128</v>
      </c>
      <c r="W839" s="172">
        <f t="shared" si="256"/>
        <v>1741</v>
      </c>
      <c r="X839" s="10">
        <v>749</v>
      </c>
      <c r="AH839" s="178" t="s">
        <v>798</v>
      </c>
      <c r="AI839" s="172">
        <v>705</v>
      </c>
    </row>
    <row r="840" spans="3:35" x14ac:dyDescent="0.15">
      <c r="C840" s="217" t="str">
        <f t="shared" si="261"/>
        <v>-</v>
      </c>
      <c r="D840" s="218" t="str">
        <f>G$70</f>
        <v>-</v>
      </c>
      <c r="E840" s="46" t="str">
        <f t="shared" si="254"/>
        <v>-</v>
      </c>
      <c r="F840" s="10" t="str">
        <f t="shared" si="247"/>
        <v>ooo</v>
      </c>
      <c r="G840" s="42">
        <f t="shared" si="248"/>
        <v>0</v>
      </c>
      <c r="H840" s="43">
        <f>IF(AND($E$4=G840,$H$4=F840,$P$57&lt;=SUM(C840:E840),SUM(C840:E840)&lt;=$P$58),1+MAX(H$84:H839),0)</f>
        <v>0</v>
      </c>
      <c r="I840" s="43">
        <f t="shared" si="249"/>
        <v>0</v>
      </c>
      <c r="J840" s="219" t="str">
        <f t="shared" si="262"/>
        <v>-</v>
      </c>
      <c r="K840" s="218" t="str">
        <f>N$70</f>
        <v>-</v>
      </c>
      <c r="L840" s="46" t="str">
        <f t="shared" si="255"/>
        <v>-</v>
      </c>
      <c r="M840" s="10" t="str">
        <f t="shared" si="251"/>
        <v>ooo</v>
      </c>
      <c r="N840" s="42">
        <f t="shared" si="252"/>
        <v>0</v>
      </c>
      <c r="O840" s="43">
        <f>IF(AND($E$4=N840,$H$4=M840,$P$57&lt;=SUM(J840:L840),SUM(J840:L840)&lt;=$P$58),1+MAX(O$84:O839),0)</f>
        <v>0</v>
      </c>
      <c r="P840" s="43">
        <f t="shared" si="253"/>
        <v>0</v>
      </c>
      <c r="R840" s="10">
        <v>750</v>
      </c>
      <c r="S840" s="178" t="s">
        <v>845</v>
      </c>
      <c r="T840" s="8">
        <v>200</v>
      </c>
      <c r="U840" s="8">
        <v>214</v>
      </c>
      <c r="V840" s="8">
        <v>180</v>
      </c>
      <c r="W840" s="172">
        <f t="shared" si="256"/>
        <v>2886</v>
      </c>
      <c r="X840" s="10">
        <v>750</v>
      </c>
      <c r="AH840" s="178" t="s">
        <v>799</v>
      </c>
      <c r="AI840" s="172">
        <v>706</v>
      </c>
    </row>
    <row r="841" spans="3:35" x14ac:dyDescent="0.15">
      <c r="C841" s="217" t="str">
        <f t="shared" si="261"/>
        <v>-</v>
      </c>
      <c r="D841" s="218" t="str">
        <f>G$71</f>
        <v>-</v>
      </c>
      <c r="E841" s="46" t="str">
        <f t="shared" si="254"/>
        <v>-</v>
      </c>
      <c r="F841" s="10" t="str">
        <f t="shared" si="247"/>
        <v>ooo</v>
      </c>
      <c r="G841" s="42">
        <f t="shared" si="248"/>
        <v>0</v>
      </c>
      <c r="H841" s="43">
        <f>IF(AND($E$4=G841,$H$4=F841,$P$57&lt;=SUM(C841:E841),SUM(C841:E841)&lt;=$P$58),1+MAX(H$84:H840),0)</f>
        <v>0</v>
      </c>
      <c r="I841" s="43">
        <f t="shared" si="249"/>
        <v>0</v>
      </c>
      <c r="J841" s="219" t="str">
        <f t="shared" si="262"/>
        <v>-</v>
      </c>
      <c r="K841" s="218" t="str">
        <f>N$71</f>
        <v>-</v>
      </c>
      <c r="L841" s="46" t="str">
        <f t="shared" si="255"/>
        <v>-</v>
      </c>
      <c r="M841" s="10" t="str">
        <f t="shared" si="251"/>
        <v>ooo</v>
      </c>
      <c r="N841" s="42">
        <f t="shared" si="252"/>
        <v>0</v>
      </c>
      <c r="O841" s="43">
        <f>IF(AND($E$4=N841,$H$4=M841,$P$57&lt;=SUM(J841:L841),SUM(J841:L841)&lt;=$P$58),1+MAX(O$84:O840),0)</f>
        <v>0</v>
      </c>
      <c r="P841" s="43">
        <f t="shared" si="253"/>
        <v>0</v>
      </c>
      <c r="R841" s="10">
        <v>751</v>
      </c>
      <c r="S841" s="178" t="s">
        <v>847</v>
      </c>
      <c r="T841" s="8">
        <v>76</v>
      </c>
      <c r="U841" s="8">
        <v>72</v>
      </c>
      <c r="V841" s="8">
        <v>126</v>
      </c>
      <c r="W841" s="172">
        <f t="shared" si="256"/>
        <v>606</v>
      </c>
      <c r="X841" s="10">
        <v>751</v>
      </c>
      <c r="AH841" s="178" t="s">
        <v>800</v>
      </c>
      <c r="AI841" s="172">
        <v>707</v>
      </c>
    </row>
    <row r="842" spans="3:35" x14ac:dyDescent="0.15">
      <c r="C842" s="217" t="str">
        <f t="shared" si="261"/>
        <v>-</v>
      </c>
      <c r="D842" s="218" t="str">
        <f>G$72</f>
        <v>-</v>
      </c>
      <c r="E842" s="46" t="str">
        <f t="shared" si="254"/>
        <v>-</v>
      </c>
      <c r="F842" s="10" t="str">
        <f t="shared" si="247"/>
        <v>ooo</v>
      </c>
      <c r="G842" s="42">
        <f t="shared" si="248"/>
        <v>0</v>
      </c>
      <c r="H842" s="43">
        <f>IF(AND($E$4=G842,$H$4=F842,$P$57&lt;=SUM(C842:E842),SUM(C842:E842)&lt;=$P$58),1+MAX(H$84:H841),0)</f>
        <v>0</v>
      </c>
      <c r="I842" s="43">
        <f t="shared" si="249"/>
        <v>0</v>
      </c>
      <c r="J842" s="219" t="str">
        <f t="shared" si="262"/>
        <v>-</v>
      </c>
      <c r="K842" s="218" t="str">
        <f>N$72</f>
        <v>-</v>
      </c>
      <c r="L842" s="46" t="str">
        <f t="shared" si="255"/>
        <v>-</v>
      </c>
      <c r="M842" s="10" t="str">
        <f t="shared" si="251"/>
        <v>ooo</v>
      </c>
      <c r="N842" s="42">
        <f t="shared" si="252"/>
        <v>0</v>
      </c>
      <c r="O842" s="43">
        <f>IF(AND($E$4=N842,$H$4=M842,$P$57&lt;=SUM(J842:L842),SUM(J842:L842)&lt;=$P$58),1+MAX(O$84:O841),0)</f>
        <v>0</v>
      </c>
      <c r="P842" s="43">
        <f t="shared" si="253"/>
        <v>0</v>
      </c>
      <c r="R842" s="10">
        <v>752</v>
      </c>
      <c r="S842" s="178" t="s">
        <v>849</v>
      </c>
      <c r="T842" s="8">
        <v>136</v>
      </c>
      <c r="U842" s="8">
        <v>126</v>
      </c>
      <c r="V842" s="8">
        <v>237</v>
      </c>
      <c r="W842" s="172">
        <f t="shared" si="256"/>
        <v>1693</v>
      </c>
      <c r="X842" s="10">
        <v>752</v>
      </c>
      <c r="AH842" s="178" t="s">
        <v>801</v>
      </c>
      <c r="AI842" s="172">
        <v>708</v>
      </c>
    </row>
    <row r="843" spans="3:35" x14ac:dyDescent="0.15">
      <c r="C843" s="217" t="str">
        <f t="shared" si="261"/>
        <v>-</v>
      </c>
      <c r="D843" s="218" t="str">
        <f>G$73</f>
        <v>-</v>
      </c>
      <c r="E843" s="46" t="str">
        <f t="shared" si="254"/>
        <v>-</v>
      </c>
      <c r="F843" s="10" t="str">
        <f t="shared" si="247"/>
        <v>ooo</v>
      </c>
      <c r="G843" s="42">
        <f t="shared" si="248"/>
        <v>0</v>
      </c>
      <c r="H843" s="43">
        <f>IF(AND($E$4=G843,$H$4=F843,$P$57&lt;=SUM(C843:E843),SUM(C843:E843)&lt;=$P$58),1+MAX(H$84:H842),0)</f>
        <v>0</v>
      </c>
      <c r="I843" s="43">
        <f t="shared" si="249"/>
        <v>0</v>
      </c>
      <c r="J843" s="219" t="str">
        <f t="shared" si="262"/>
        <v>-</v>
      </c>
      <c r="K843" s="218" t="str">
        <f>N$73</f>
        <v>-</v>
      </c>
      <c r="L843" s="46" t="str">
        <f t="shared" si="255"/>
        <v>-</v>
      </c>
      <c r="M843" s="10" t="str">
        <f t="shared" si="251"/>
        <v>ooo</v>
      </c>
      <c r="N843" s="42">
        <f t="shared" si="252"/>
        <v>0</v>
      </c>
      <c r="O843" s="43">
        <f>IF(AND($E$4=N843,$H$4=M843,$P$57&lt;=SUM(J843:L843),SUM(J843:L843)&lt;=$P$58),1+MAX(O$84:O842),0)</f>
        <v>0</v>
      </c>
      <c r="P843" s="43">
        <f t="shared" si="253"/>
        <v>0</v>
      </c>
      <c r="R843" s="10">
        <v>753</v>
      </c>
      <c r="S843" s="178" t="s">
        <v>850</v>
      </c>
      <c r="T843" s="8">
        <v>80</v>
      </c>
      <c r="U843" s="8">
        <v>100</v>
      </c>
      <c r="V843" s="8">
        <v>64</v>
      </c>
      <c r="W843" s="172">
        <f t="shared" si="256"/>
        <v>613</v>
      </c>
      <c r="X843" s="10">
        <v>753</v>
      </c>
      <c r="AH843" s="178" t="s">
        <v>802</v>
      </c>
      <c r="AI843" s="172">
        <v>709</v>
      </c>
    </row>
    <row r="844" spans="3:35" x14ac:dyDescent="0.15">
      <c r="C844" s="217" t="str">
        <f t="shared" si="261"/>
        <v>-</v>
      </c>
      <c r="D844" s="218" t="str">
        <f>G$74</f>
        <v>-</v>
      </c>
      <c r="E844" s="46" t="str">
        <f t="shared" si="254"/>
        <v>-</v>
      </c>
      <c r="F844" s="10" t="str">
        <f t="shared" si="247"/>
        <v>ooo</v>
      </c>
      <c r="G844" s="42">
        <f t="shared" si="248"/>
        <v>0</v>
      </c>
      <c r="H844" s="43">
        <f>IF(AND($E$4=G844,$H$4=F844,$P$57&lt;=SUM(C844:E844),SUM(C844:E844)&lt;=$P$58),1+MAX(H$84:H843),0)</f>
        <v>0</v>
      </c>
      <c r="I844" s="43">
        <f t="shared" si="249"/>
        <v>0</v>
      </c>
      <c r="J844" s="219" t="str">
        <f t="shared" si="262"/>
        <v>-</v>
      </c>
      <c r="K844" s="218" t="str">
        <f>N$74</f>
        <v>-</v>
      </c>
      <c r="L844" s="46" t="str">
        <f t="shared" si="255"/>
        <v>-</v>
      </c>
      <c r="M844" s="10" t="str">
        <f t="shared" si="251"/>
        <v>ooo</v>
      </c>
      <c r="N844" s="42">
        <f t="shared" si="252"/>
        <v>0</v>
      </c>
      <c r="O844" s="43">
        <f>IF(AND($E$4=N844,$H$4=M844,$P$57&lt;=SUM(J844:L844),SUM(J844:L844)&lt;=$P$58),1+MAX(O$84:O843),0)</f>
        <v>0</v>
      </c>
      <c r="P844" s="43">
        <f t="shared" si="253"/>
        <v>0</v>
      </c>
      <c r="R844" s="10">
        <v>754</v>
      </c>
      <c r="S844" s="178" t="s">
        <v>851</v>
      </c>
      <c r="T844" s="8">
        <v>140</v>
      </c>
      <c r="U844" s="8">
        <v>192</v>
      </c>
      <c r="V844" s="8">
        <v>169</v>
      </c>
      <c r="W844" s="172">
        <f t="shared" si="256"/>
        <v>2152</v>
      </c>
      <c r="X844" s="10">
        <v>754</v>
      </c>
      <c r="AH844" s="178" t="s">
        <v>803</v>
      </c>
      <c r="AI844" s="172">
        <v>710</v>
      </c>
    </row>
    <row r="845" spans="3:35" x14ac:dyDescent="0.15">
      <c r="C845" s="217" t="str">
        <f t="shared" si="261"/>
        <v>-</v>
      </c>
      <c r="D845" s="218" t="str">
        <f>G$75</f>
        <v>-</v>
      </c>
      <c r="E845" s="46" t="str">
        <f t="shared" si="254"/>
        <v>-</v>
      </c>
      <c r="F845" s="10" t="str">
        <f t="shared" si="247"/>
        <v>ooo</v>
      </c>
      <c r="G845" s="42">
        <f t="shared" si="248"/>
        <v>0</v>
      </c>
      <c r="H845" s="43">
        <f>IF(AND($E$4=G845,$H$4=F845,$P$57&lt;=SUM(C845:E845),SUM(C845:E845)&lt;=$P$58),1+MAX(H$84:H844),0)</f>
        <v>0</v>
      </c>
      <c r="I845" s="43">
        <f t="shared" si="249"/>
        <v>0</v>
      </c>
      <c r="J845" s="219" t="str">
        <f t="shared" si="262"/>
        <v>-</v>
      </c>
      <c r="K845" s="218" t="str">
        <f>N$75</f>
        <v>-</v>
      </c>
      <c r="L845" s="46" t="str">
        <f t="shared" si="255"/>
        <v>-</v>
      </c>
      <c r="M845" s="10" t="str">
        <f t="shared" si="251"/>
        <v>ooo</v>
      </c>
      <c r="N845" s="42">
        <f t="shared" si="252"/>
        <v>0</v>
      </c>
      <c r="O845" s="43">
        <f>IF(AND($E$4=N845,$H$4=M845,$P$57&lt;=SUM(J845:L845),SUM(J845:L845)&lt;=$P$58),1+MAX(O$84:O844),0)</f>
        <v>0</v>
      </c>
      <c r="P845" s="43">
        <f t="shared" si="253"/>
        <v>0</v>
      </c>
      <c r="R845" s="10">
        <v>755</v>
      </c>
      <c r="S845" s="178" t="s">
        <v>852</v>
      </c>
      <c r="T845" s="8">
        <v>80</v>
      </c>
      <c r="U845" s="8">
        <v>108</v>
      </c>
      <c r="V845" s="8">
        <v>128</v>
      </c>
      <c r="W845" s="172">
        <f t="shared" si="256"/>
        <v>882</v>
      </c>
      <c r="X845" s="10">
        <v>755</v>
      </c>
      <c r="AH845" s="178" t="s">
        <v>804</v>
      </c>
      <c r="AI845" s="172">
        <v>711</v>
      </c>
    </row>
    <row r="846" spans="3:35" x14ac:dyDescent="0.15">
      <c r="C846" s="217" t="str">
        <f t="shared" si="261"/>
        <v>-</v>
      </c>
      <c r="D846" s="218" t="str">
        <f>G$76</f>
        <v>-</v>
      </c>
      <c r="E846" s="46" t="str">
        <f t="shared" si="254"/>
        <v>-</v>
      </c>
      <c r="F846" s="10" t="str">
        <f t="shared" si="247"/>
        <v>ooo</v>
      </c>
      <c r="G846" s="42">
        <f t="shared" si="248"/>
        <v>0</v>
      </c>
      <c r="H846" s="43">
        <f>IF(AND($E$4=G846,$H$4=F846,$P$57&lt;=SUM(C846:E846),SUM(C846:E846)&lt;=$P$58),1+MAX(H$84:H845),0)</f>
        <v>0</v>
      </c>
      <c r="I846" s="43">
        <f t="shared" si="249"/>
        <v>0</v>
      </c>
      <c r="J846" s="219" t="str">
        <f t="shared" si="262"/>
        <v>-</v>
      </c>
      <c r="K846" s="218" t="str">
        <f>N$76</f>
        <v>-</v>
      </c>
      <c r="L846" s="46" t="str">
        <f t="shared" si="255"/>
        <v>-</v>
      </c>
      <c r="M846" s="10" t="str">
        <f t="shared" si="251"/>
        <v>ooo</v>
      </c>
      <c r="N846" s="42">
        <f t="shared" si="252"/>
        <v>0</v>
      </c>
      <c r="O846" s="43">
        <f>IF(AND($E$4=N846,$H$4=M846,$P$57&lt;=SUM(J846:L846),SUM(J846:L846)&lt;=$P$58),1+MAX(O$84:O845),0)</f>
        <v>0</v>
      </c>
      <c r="P846" s="43">
        <f t="shared" si="253"/>
        <v>0</v>
      </c>
      <c r="R846" s="10">
        <v>756</v>
      </c>
      <c r="S846" s="178" t="s">
        <v>853</v>
      </c>
      <c r="T846" s="8">
        <v>120</v>
      </c>
      <c r="U846" s="8">
        <v>154</v>
      </c>
      <c r="V846" s="8">
        <v>177</v>
      </c>
      <c r="W846" s="172">
        <f t="shared" si="256"/>
        <v>1675</v>
      </c>
      <c r="X846" s="10">
        <v>756</v>
      </c>
      <c r="AH846" s="178" t="s">
        <v>805</v>
      </c>
      <c r="AI846" s="172">
        <v>712</v>
      </c>
    </row>
    <row r="847" spans="3:35" x14ac:dyDescent="0.15">
      <c r="C847" s="217" t="str">
        <f t="shared" si="261"/>
        <v>-</v>
      </c>
      <c r="D847" s="218" t="str">
        <f>G$77</f>
        <v>-</v>
      </c>
      <c r="E847" s="46" t="str">
        <f t="shared" si="254"/>
        <v>-</v>
      </c>
      <c r="F847" s="10" t="str">
        <f t="shared" si="247"/>
        <v>ooo</v>
      </c>
      <c r="G847" s="42">
        <f t="shared" si="248"/>
        <v>0</v>
      </c>
      <c r="H847" s="43">
        <f>IF(AND($E$4=G847,$H$4=F847,$P$57&lt;=SUM(C847:E847),SUM(C847:E847)&lt;=$P$58),1+MAX(H$84:H846),0)</f>
        <v>0</v>
      </c>
      <c r="I847" s="43">
        <f t="shared" si="249"/>
        <v>0</v>
      </c>
      <c r="J847" s="219" t="str">
        <f t="shared" si="262"/>
        <v>-</v>
      </c>
      <c r="K847" s="218" t="str">
        <f>N$77</f>
        <v>-</v>
      </c>
      <c r="L847" s="46" t="str">
        <f t="shared" si="255"/>
        <v>-</v>
      </c>
      <c r="M847" s="10" t="str">
        <f t="shared" si="251"/>
        <v>ooo</v>
      </c>
      <c r="N847" s="42">
        <f t="shared" si="252"/>
        <v>0</v>
      </c>
      <c r="O847" s="43">
        <f>IF(AND($E$4=N847,$H$4=M847,$P$57&lt;=SUM(J847:L847),SUM(J847:L847)&lt;=$P$58),1+MAX(O$84:O846),0)</f>
        <v>0</v>
      </c>
      <c r="P847" s="43">
        <f t="shared" si="253"/>
        <v>0</v>
      </c>
      <c r="R847" s="10">
        <v>757</v>
      </c>
      <c r="S847" s="178" t="s">
        <v>854</v>
      </c>
      <c r="T847" s="8">
        <v>96</v>
      </c>
      <c r="U847" s="8">
        <v>136</v>
      </c>
      <c r="V847" s="8">
        <v>80</v>
      </c>
      <c r="W847" s="172">
        <f t="shared" si="256"/>
        <v>954</v>
      </c>
      <c r="X847" s="10">
        <v>757</v>
      </c>
      <c r="AH847" s="178" t="s">
        <v>806</v>
      </c>
      <c r="AI847" s="172">
        <v>713</v>
      </c>
    </row>
    <row r="848" spans="3:35" x14ac:dyDescent="0.15">
      <c r="C848" s="217" t="str">
        <f t="shared" si="261"/>
        <v>-</v>
      </c>
      <c r="D848" s="218" t="str">
        <f>G$78</f>
        <v>-</v>
      </c>
      <c r="E848" s="46" t="str">
        <f t="shared" si="254"/>
        <v>-</v>
      </c>
      <c r="F848" s="10" t="str">
        <f t="shared" si="247"/>
        <v>ooo</v>
      </c>
      <c r="G848" s="42">
        <f t="shared" si="248"/>
        <v>0</v>
      </c>
      <c r="H848" s="43">
        <f>IF(AND($E$4=G848,$H$4=F848,$P$57&lt;=SUM(C848:E848),SUM(C848:E848)&lt;=$P$58),1+MAX(H$84:H847),0)</f>
        <v>0</v>
      </c>
      <c r="I848" s="43">
        <f t="shared" si="249"/>
        <v>0</v>
      </c>
      <c r="J848" s="219" t="str">
        <f t="shared" si="262"/>
        <v>-</v>
      </c>
      <c r="K848" s="218" t="str">
        <f>N$78</f>
        <v>-</v>
      </c>
      <c r="L848" s="46" t="str">
        <f t="shared" si="255"/>
        <v>-</v>
      </c>
      <c r="M848" s="10" t="str">
        <f t="shared" si="251"/>
        <v>ooo</v>
      </c>
      <c r="N848" s="42">
        <f t="shared" si="252"/>
        <v>0</v>
      </c>
      <c r="O848" s="43">
        <f>IF(AND($E$4=N848,$H$4=M848,$P$57&lt;=SUM(J848:L848),SUM(J848:L848)&lt;=$P$58),1+MAX(O$84:O847),0)</f>
        <v>0</v>
      </c>
      <c r="P848" s="43">
        <f t="shared" si="253"/>
        <v>0</v>
      </c>
      <c r="R848" s="10">
        <v>758</v>
      </c>
      <c r="S848" s="178" t="s">
        <v>855</v>
      </c>
      <c r="T848" s="8">
        <v>136</v>
      </c>
      <c r="U848" s="8">
        <v>228</v>
      </c>
      <c r="V848" s="8">
        <v>130</v>
      </c>
      <c r="W848" s="172">
        <f t="shared" si="256"/>
        <v>2213</v>
      </c>
      <c r="X848" s="10">
        <v>758</v>
      </c>
      <c r="AH848" s="178" t="s">
        <v>807</v>
      </c>
      <c r="AI848" s="172">
        <v>714</v>
      </c>
    </row>
    <row r="849" spans="3:35" x14ac:dyDescent="0.15">
      <c r="C849" s="217" t="str">
        <f t="shared" si="261"/>
        <v>-</v>
      </c>
      <c r="D849" s="218" t="str">
        <f>G$79</f>
        <v>-</v>
      </c>
      <c r="E849" s="46" t="str">
        <f t="shared" si="254"/>
        <v>-</v>
      </c>
      <c r="F849" s="10" t="str">
        <f t="shared" si="247"/>
        <v>ooo</v>
      </c>
      <c r="G849" s="42">
        <f t="shared" si="248"/>
        <v>0</v>
      </c>
      <c r="H849" s="43">
        <f>IF(AND($E$4=G849,$H$4=F849,$P$57&lt;=SUM(C849:E849),SUM(C849:E849)&lt;=$P$58),1+MAX(H$84:H848),0)</f>
        <v>0</v>
      </c>
      <c r="I849" s="43">
        <f t="shared" si="249"/>
        <v>0</v>
      </c>
      <c r="J849" s="219" t="str">
        <f t="shared" si="262"/>
        <v>-</v>
      </c>
      <c r="K849" s="218" t="str">
        <f>N$79</f>
        <v>-</v>
      </c>
      <c r="L849" s="46" t="str">
        <f t="shared" si="255"/>
        <v>-</v>
      </c>
      <c r="M849" s="10" t="str">
        <f t="shared" si="251"/>
        <v>ooo</v>
      </c>
      <c r="N849" s="42">
        <f t="shared" si="252"/>
        <v>0</v>
      </c>
      <c r="O849" s="43">
        <f>IF(AND($E$4=N849,$H$4=M849,$P$57&lt;=SUM(J849:L849),SUM(J849:L849)&lt;=$P$58),1+MAX(O$84:O848),0)</f>
        <v>0</v>
      </c>
      <c r="P849" s="43">
        <f t="shared" si="253"/>
        <v>0</v>
      </c>
      <c r="R849" s="10">
        <v>759</v>
      </c>
      <c r="S849" s="178" t="s">
        <v>857</v>
      </c>
      <c r="T849" s="8">
        <v>140</v>
      </c>
      <c r="U849" s="8">
        <v>136</v>
      </c>
      <c r="V849" s="8">
        <v>95</v>
      </c>
      <c r="W849" s="172">
        <f t="shared" si="256"/>
        <v>1213</v>
      </c>
      <c r="X849" s="10">
        <v>759</v>
      </c>
      <c r="AH849" s="178" t="s">
        <v>808</v>
      </c>
      <c r="AI849" s="172">
        <v>715</v>
      </c>
    </row>
    <row r="850" spans="3:35" x14ac:dyDescent="0.15">
      <c r="C850" s="217" t="str">
        <f t="shared" si="261"/>
        <v>-</v>
      </c>
      <c r="D850" s="218" t="str">
        <f>G$80</f>
        <v>-</v>
      </c>
      <c r="E850" s="46" t="str">
        <f t="shared" si="254"/>
        <v>-</v>
      </c>
      <c r="F850" s="10" t="str">
        <f t="shared" si="247"/>
        <v>ooo</v>
      </c>
      <c r="G850" s="42">
        <f t="shared" si="248"/>
        <v>0</v>
      </c>
      <c r="H850" s="43">
        <f>IF(AND($E$4=G850,$H$4=F850,$P$57&lt;=SUM(C850:E850),SUM(C850:E850)&lt;=$P$58),1+MAX(H$84:H849),0)</f>
        <v>0</v>
      </c>
      <c r="I850" s="43">
        <f t="shared" si="249"/>
        <v>0</v>
      </c>
      <c r="J850" s="219" t="str">
        <f t="shared" si="262"/>
        <v>-</v>
      </c>
      <c r="K850" s="218" t="str">
        <f>N$80</f>
        <v>-</v>
      </c>
      <c r="L850" s="46" t="str">
        <f t="shared" si="255"/>
        <v>-</v>
      </c>
      <c r="M850" s="10" t="str">
        <f t="shared" si="251"/>
        <v>ooo</v>
      </c>
      <c r="N850" s="42">
        <f t="shared" si="252"/>
        <v>0</v>
      </c>
      <c r="O850" s="43">
        <f>IF(AND($E$4=N850,$H$4=M850,$P$57&lt;=SUM(J850:L850),SUM(J850:L850)&lt;=$P$58),1+MAX(O$84:O849),0)</f>
        <v>0</v>
      </c>
      <c r="P850" s="43">
        <f t="shared" si="253"/>
        <v>0</v>
      </c>
      <c r="R850" s="10">
        <v>760</v>
      </c>
      <c r="S850" s="178" t="s">
        <v>858</v>
      </c>
      <c r="T850" s="8">
        <v>240</v>
      </c>
      <c r="U850" s="8">
        <v>226</v>
      </c>
      <c r="V850" s="8">
        <v>150</v>
      </c>
      <c r="W850" s="172">
        <f t="shared" si="256"/>
        <v>3043</v>
      </c>
      <c r="X850" s="10">
        <v>760</v>
      </c>
      <c r="AH850" s="178" t="s">
        <v>809</v>
      </c>
      <c r="AI850" s="172">
        <v>716</v>
      </c>
    </row>
    <row r="851" spans="3:35" x14ac:dyDescent="0.15">
      <c r="C851" s="217" t="str">
        <f t="shared" si="261"/>
        <v>-</v>
      </c>
      <c r="D851" s="218" t="str">
        <f>G$81</f>
        <v>-</v>
      </c>
      <c r="E851" s="46" t="str">
        <f t="shared" si="254"/>
        <v>-</v>
      </c>
      <c r="F851" s="10" t="str">
        <f t="shared" si="247"/>
        <v>ooo</v>
      </c>
      <c r="G851" s="42">
        <f t="shared" si="248"/>
        <v>0</v>
      </c>
      <c r="H851" s="43">
        <f>IF(AND($E$4=G851,$H$4=F851,$P$57&lt;=SUM(C851:E851),SUM(C851:E851)&lt;=$P$58),1+MAX(H$84:H850),0)</f>
        <v>0</v>
      </c>
      <c r="I851" s="43">
        <f t="shared" si="249"/>
        <v>0</v>
      </c>
      <c r="J851" s="219" t="str">
        <f t="shared" si="262"/>
        <v>-</v>
      </c>
      <c r="K851" s="218" t="str">
        <f>N$81</f>
        <v>-</v>
      </c>
      <c r="L851" s="46" t="str">
        <f t="shared" si="255"/>
        <v>-</v>
      </c>
      <c r="M851" s="10" t="str">
        <f t="shared" si="251"/>
        <v>ooo</v>
      </c>
      <c r="N851" s="42">
        <f t="shared" si="252"/>
        <v>0</v>
      </c>
      <c r="O851" s="43">
        <f>IF(AND($E$4=N851,$H$4=M851,$P$57&lt;=SUM(J851:L851),SUM(J851:L851)&lt;=$P$58),1+MAX(O$84:O850),0)</f>
        <v>0</v>
      </c>
      <c r="P851" s="43">
        <f t="shared" si="253"/>
        <v>0</v>
      </c>
      <c r="R851" s="10">
        <v>761</v>
      </c>
      <c r="S851" s="178" t="s">
        <v>860</v>
      </c>
      <c r="T851" s="8">
        <v>84</v>
      </c>
      <c r="U851" s="8">
        <v>55</v>
      </c>
      <c r="V851" s="8">
        <v>69</v>
      </c>
      <c r="W851" s="172">
        <f t="shared" si="256"/>
        <v>393</v>
      </c>
      <c r="X851" s="10">
        <v>761</v>
      </c>
      <c r="AH851" s="178" t="s">
        <v>810</v>
      </c>
      <c r="AI851" s="172">
        <v>717</v>
      </c>
    </row>
    <row r="852" spans="3:35" x14ac:dyDescent="0.15">
      <c r="C852" s="217">
        <f>F$66</f>
        <v>9</v>
      </c>
      <c r="D852" s="218">
        <f>G$66</f>
        <v>13</v>
      </c>
      <c r="E852" s="41" t="str">
        <f>H$69</f>
        <v>-</v>
      </c>
      <c r="F852" s="10" t="str">
        <f t="shared" ref="F852:F915" si="263">IF(MAX(C852:E852)=C852,"i","o")&amp;IF(MAX(C852:E852)=D852,"i","o")&amp;IF(MAX(C852:E852)=E852,"i","o")</f>
        <v>oio</v>
      </c>
      <c r="G852" s="42">
        <f t="shared" ref="G852:G915" si="264">IF(COUNTIF(C852:E852,"-")&gt;0,0,TRUNC((F$56+C852)*(G$56+D852)^0.5*(H$56+E852)^0.5*I$56^2/10))</f>
        <v>0</v>
      </c>
      <c r="H852" s="43">
        <f>IF(AND($E$4=G852,$H$4=F852,$P$57&lt;=SUM(C852:E852),SUM(C852:E852)&lt;=$P$58),1+MAX(H$84:H851),0)</f>
        <v>0</v>
      </c>
      <c r="I852" s="43">
        <f t="shared" ref="I852:I915" si="265">IF(H852=0,0,DEC2HEX(C852)&amp;DEC2HEX(D852)&amp;DEC2HEX(E852))</f>
        <v>0</v>
      </c>
      <c r="J852" s="219">
        <f>M$66</f>
        <v>11</v>
      </c>
      <c r="K852" s="218">
        <f>N$66</f>
        <v>13</v>
      </c>
      <c r="L852" s="41" t="str">
        <f>O$69</f>
        <v>-</v>
      </c>
      <c r="M852" s="10" t="str">
        <f t="shared" ref="M852:M915" si="266">IF(MAX(J852:L852)=J852,"i","o")&amp;IF(MAX(J852:L852)=K852,"i","o")&amp;IF(MAX(J852:L852)=L852,"i","o")</f>
        <v>oio</v>
      </c>
      <c r="N852" s="42">
        <f t="shared" ref="N852:N915" si="267">IF(COUNTIF(J852:L852,"-")&gt;0,0,TRUNC((M$56+J852)*(N$56+K852)^0.5*(O$56+L852)^0.5*P$56^2/10))</f>
        <v>0</v>
      </c>
      <c r="O852" s="43">
        <f>IF(AND($E$4=N852,$H$4=M852,$P$57&lt;=SUM(J852:L852),SUM(J852:L852)&lt;=$P$58),1+MAX(O$84:O851),0)</f>
        <v>0</v>
      </c>
      <c r="P852" s="43">
        <f t="shared" ref="P852:P915" si="268">IF(O852=0,0,DEC2HEX(J852)&amp;DEC2HEX(K852)&amp;DEC2HEX(L852))</f>
        <v>0</v>
      </c>
      <c r="R852" s="10">
        <v>762</v>
      </c>
      <c r="S852" s="178" t="s">
        <v>861</v>
      </c>
      <c r="T852" s="8">
        <v>104</v>
      </c>
      <c r="U852" s="8">
        <v>78</v>
      </c>
      <c r="V852" s="8">
        <v>94</v>
      </c>
      <c r="W852" s="172">
        <f t="shared" si="256"/>
        <v>652</v>
      </c>
      <c r="X852" s="10">
        <v>762</v>
      </c>
      <c r="AH852" s="178" t="s">
        <v>811</v>
      </c>
      <c r="AI852" s="172">
        <v>718</v>
      </c>
    </row>
    <row r="853" spans="3:35" x14ac:dyDescent="0.15">
      <c r="C853" s="217">
        <f t="shared" ref="C853:C867" si="269">F$66</f>
        <v>9</v>
      </c>
      <c r="D853" s="218">
        <f>G$67</f>
        <v>14</v>
      </c>
      <c r="E853" s="46" t="str">
        <f>E852</f>
        <v>-</v>
      </c>
      <c r="F853" s="10" t="str">
        <f t="shared" si="263"/>
        <v>oio</v>
      </c>
      <c r="G853" s="42">
        <f t="shared" si="264"/>
        <v>0</v>
      </c>
      <c r="H853" s="43">
        <f>IF(AND($E$4=G853,$H$4=F853,$P$57&lt;=SUM(C853:E853),SUM(C853:E853)&lt;=$P$58),1+MAX(H$84:H852),0)</f>
        <v>0</v>
      </c>
      <c r="I853" s="43">
        <f t="shared" si="265"/>
        <v>0</v>
      </c>
      <c r="J853" s="219">
        <f t="shared" ref="J853:J867" si="270">M$66</f>
        <v>11</v>
      </c>
      <c r="K853" s="218" t="str">
        <f>N$67</f>
        <v>-</v>
      </c>
      <c r="L853" s="46" t="str">
        <f>L852</f>
        <v>-</v>
      </c>
      <c r="M853" s="10" t="str">
        <f t="shared" si="266"/>
        <v>ioo</v>
      </c>
      <c r="N853" s="42">
        <f t="shared" si="267"/>
        <v>0</v>
      </c>
      <c r="O853" s="43">
        <f>IF(AND($E$4=N853,$H$4=M853,$P$57&lt;=SUM(J853:L853),SUM(J853:L853)&lt;=$P$58),1+MAX(O$84:O852),0)</f>
        <v>0</v>
      </c>
      <c r="P853" s="43">
        <f t="shared" si="268"/>
        <v>0</v>
      </c>
      <c r="R853" s="10">
        <v>763</v>
      </c>
      <c r="S853" s="178" t="s">
        <v>862</v>
      </c>
      <c r="T853" s="8">
        <v>144</v>
      </c>
      <c r="U853" s="8">
        <v>222</v>
      </c>
      <c r="V853" s="8">
        <v>195</v>
      </c>
      <c r="W853" s="172">
        <f t="shared" si="256"/>
        <v>2666</v>
      </c>
      <c r="X853" s="10">
        <v>763</v>
      </c>
      <c r="AH853" s="178" t="s">
        <v>813</v>
      </c>
      <c r="AI853" s="172">
        <v>719</v>
      </c>
    </row>
    <row r="854" spans="3:35" x14ac:dyDescent="0.15">
      <c r="C854" s="217">
        <f t="shared" si="269"/>
        <v>9</v>
      </c>
      <c r="D854" s="218" t="str">
        <f>G$68</f>
        <v>-</v>
      </c>
      <c r="E854" s="46" t="str">
        <f t="shared" ref="E854:E917" si="271">E853</f>
        <v>-</v>
      </c>
      <c r="F854" s="10" t="str">
        <f t="shared" si="263"/>
        <v>ioo</v>
      </c>
      <c r="G854" s="42">
        <f t="shared" si="264"/>
        <v>0</v>
      </c>
      <c r="H854" s="43">
        <f>IF(AND($E$4=G854,$H$4=F854,$P$57&lt;=SUM(C854:E854),SUM(C854:E854)&lt;=$P$58),1+MAX(H$84:H853),0)</f>
        <v>0</v>
      </c>
      <c r="I854" s="43">
        <f t="shared" si="265"/>
        <v>0</v>
      </c>
      <c r="J854" s="219">
        <f t="shared" si="270"/>
        <v>11</v>
      </c>
      <c r="K854" s="218" t="str">
        <f>N$68</f>
        <v>-</v>
      </c>
      <c r="L854" s="46" t="str">
        <f t="shared" ref="L854:L917" si="272">L853</f>
        <v>-</v>
      </c>
      <c r="M854" s="10" t="str">
        <f t="shared" si="266"/>
        <v>ioo</v>
      </c>
      <c r="N854" s="42">
        <f t="shared" si="267"/>
        <v>0</v>
      </c>
      <c r="O854" s="43">
        <f>IF(AND($E$4=N854,$H$4=M854,$P$57&lt;=SUM(J854:L854),SUM(J854:L854)&lt;=$P$58),1+MAX(O$84:O853),0)</f>
        <v>0</v>
      </c>
      <c r="P854" s="43">
        <f t="shared" si="268"/>
        <v>0</v>
      </c>
      <c r="R854" s="10">
        <v>764</v>
      </c>
      <c r="S854" s="178" t="s">
        <v>863</v>
      </c>
      <c r="T854" s="8">
        <v>102</v>
      </c>
      <c r="U854" s="8">
        <v>165</v>
      </c>
      <c r="V854" s="8">
        <v>226</v>
      </c>
      <c r="W854" s="172">
        <f t="shared" si="256"/>
        <v>1860</v>
      </c>
      <c r="X854" s="10">
        <v>764</v>
      </c>
      <c r="AH854" s="178" t="s">
        <v>814</v>
      </c>
      <c r="AI854" s="172">
        <v>720</v>
      </c>
    </row>
    <row r="855" spans="3:35" x14ac:dyDescent="0.15">
      <c r="C855" s="217">
        <f t="shared" si="269"/>
        <v>9</v>
      </c>
      <c r="D855" s="218" t="str">
        <f>G$69</f>
        <v>-</v>
      </c>
      <c r="E855" s="46" t="str">
        <f t="shared" si="271"/>
        <v>-</v>
      </c>
      <c r="F855" s="10" t="str">
        <f t="shared" si="263"/>
        <v>ioo</v>
      </c>
      <c r="G855" s="42">
        <f t="shared" si="264"/>
        <v>0</v>
      </c>
      <c r="H855" s="43">
        <f>IF(AND($E$4=G855,$H$4=F855,$P$57&lt;=SUM(C855:E855),SUM(C855:E855)&lt;=$P$58),1+MAX(H$84:H854),0)</f>
        <v>0</v>
      </c>
      <c r="I855" s="43">
        <f t="shared" si="265"/>
        <v>0</v>
      </c>
      <c r="J855" s="219">
        <f t="shared" si="270"/>
        <v>11</v>
      </c>
      <c r="K855" s="218" t="str">
        <f>N$69</f>
        <v>-</v>
      </c>
      <c r="L855" s="46" t="str">
        <f t="shared" si="272"/>
        <v>-</v>
      </c>
      <c r="M855" s="10" t="str">
        <f t="shared" si="266"/>
        <v>ioo</v>
      </c>
      <c r="N855" s="42">
        <f t="shared" si="267"/>
        <v>0</v>
      </c>
      <c r="O855" s="43">
        <f>IF(AND($E$4=N855,$H$4=M855,$P$57&lt;=SUM(J855:L855),SUM(J855:L855)&lt;=$P$58),1+MAX(O$84:O854),0)</f>
        <v>0</v>
      </c>
      <c r="P855" s="43">
        <f t="shared" si="268"/>
        <v>0</v>
      </c>
      <c r="R855" s="10">
        <v>765</v>
      </c>
      <c r="S855" s="178" t="s">
        <v>864</v>
      </c>
      <c r="T855" s="8">
        <v>180</v>
      </c>
      <c r="U855" s="8">
        <v>168</v>
      </c>
      <c r="V855" s="8">
        <v>207</v>
      </c>
      <c r="W855" s="172">
        <f t="shared" ref="W855:W891" si="273">TRUNC((U855+15)*(V855+15)^0.5*(T855+15)^0.5*VLOOKUP($W$83,$Y$84:$Z$163,2,FALSE)^2/10)</f>
        <v>2344</v>
      </c>
      <c r="X855" s="10">
        <v>765</v>
      </c>
      <c r="AH855" s="178" t="s">
        <v>815</v>
      </c>
      <c r="AI855" s="172">
        <v>721</v>
      </c>
    </row>
    <row r="856" spans="3:35" x14ac:dyDescent="0.15">
      <c r="C856" s="217">
        <f t="shared" si="269"/>
        <v>9</v>
      </c>
      <c r="D856" s="218" t="str">
        <f>G$70</f>
        <v>-</v>
      </c>
      <c r="E856" s="46" t="str">
        <f t="shared" si="271"/>
        <v>-</v>
      </c>
      <c r="F856" s="10" t="str">
        <f t="shared" si="263"/>
        <v>ioo</v>
      </c>
      <c r="G856" s="42">
        <f t="shared" si="264"/>
        <v>0</v>
      </c>
      <c r="H856" s="43">
        <f>IF(AND($E$4=G856,$H$4=F856,$P$57&lt;=SUM(C856:E856),SUM(C856:E856)&lt;=$P$58),1+MAX(H$84:H855),0)</f>
        <v>0</v>
      </c>
      <c r="I856" s="43">
        <f t="shared" si="265"/>
        <v>0</v>
      </c>
      <c r="J856" s="219">
        <f t="shared" si="270"/>
        <v>11</v>
      </c>
      <c r="K856" s="218" t="str">
        <f>N$70</f>
        <v>-</v>
      </c>
      <c r="L856" s="46" t="str">
        <f t="shared" si="272"/>
        <v>-</v>
      </c>
      <c r="M856" s="10" t="str">
        <f t="shared" si="266"/>
        <v>ioo</v>
      </c>
      <c r="N856" s="42">
        <f t="shared" si="267"/>
        <v>0</v>
      </c>
      <c r="O856" s="43">
        <f>IF(AND($E$4=N856,$H$4=M856,$P$57&lt;=SUM(J856:L856),SUM(J856:L856)&lt;=$P$58),1+MAX(O$84:O855),0)</f>
        <v>0</v>
      </c>
      <c r="P856" s="43">
        <f t="shared" si="268"/>
        <v>0</v>
      </c>
      <c r="R856" s="10">
        <v>766</v>
      </c>
      <c r="S856" s="178" t="s">
        <v>865</v>
      </c>
      <c r="T856" s="8">
        <v>200</v>
      </c>
      <c r="U856" s="8">
        <v>222</v>
      </c>
      <c r="V856" s="8">
        <v>175</v>
      </c>
      <c r="W856" s="172">
        <f t="shared" si="273"/>
        <v>2949</v>
      </c>
      <c r="X856" s="10">
        <v>766</v>
      </c>
      <c r="AH856" s="178" t="s">
        <v>817</v>
      </c>
      <c r="AI856" s="172">
        <v>722</v>
      </c>
    </row>
    <row r="857" spans="3:35" x14ac:dyDescent="0.15">
      <c r="C857" s="217">
        <f t="shared" si="269"/>
        <v>9</v>
      </c>
      <c r="D857" s="218" t="str">
        <f>G$71</f>
        <v>-</v>
      </c>
      <c r="E857" s="46" t="str">
        <f t="shared" si="271"/>
        <v>-</v>
      </c>
      <c r="F857" s="10" t="str">
        <f t="shared" si="263"/>
        <v>ioo</v>
      </c>
      <c r="G857" s="42">
        <f t="shared" si="264"/>
        <v>0</v>
      </c>
      <c r="H857" s="43">
        <f>IF(AND($E$4=G857,$H$4=F857,$P$57&lt;=SUM(C857:E857),SUM(C857:E857)&lt;=$P$58),1+MAX(H$84:H856),0)</f>
        <v>0</v>
      </c>
      <c r="I857" s="43">
        <f t="shared" si="265"/>
        <v>0</v>
      </c>
      <c r="J857" s="219">
        <f t="shared" si="270"/>
        <v>11</v>
      </c>
      <c r="K857" s="218" t="str">
        <f>N$71</f>
        <v>-</v>
      </c>
      <c r="L857" s="46" t="str">
        <f t="shared" si="272"/>
        <v>-</v>
      </c>
      <c r="M857" s="10" t="str">
        <f t="shared" si="266"/>
        <v>ioo</v>
      </c>
      <c r="N857" s="42">
        <f t="shared" si="267"/>
        <v>0</v>
      </c>
      <c r="O857" s="43">
        <f>IF(AND($E$4=N857,$H$4=M857,$P$57&lt;=SUM(J857:L857),SUM(J857:L857)&lt;=$P$58),1+MAX(O$84:O856),0)</f>
        <v>0</v>
      </c>
      <c r="P857" s="43">
        <f t="shared" si="268"/>
        <v>0</v>
      </c>
      <c r="R857" s="10">
        <v>767</v>
      </c>
      <c r="S857" s="178" t="s">
        <v>866</v>
      </c>
      <c r="T857" s="8">
        <v>50</v>
      </c>
      <c r="U857" s="8">
        <v>67</v>
      </c>
      <c r="V857" s="8">
        <v>79</v>
      </c>
      <c r="W857" s="172">
        <f t="shared" si="273"/>
        <v>394</v>
      </c>
      <c r="X857" s="10">
        <v>767</v>
      </c>
      <c r="AH857" s="178" t="s">
        <v>818</v>
      </c>
      <c r="AI857" s="172">
        <v>723</v>
      </c>
    </row>
    <row r="858" spans="3:35" x14ac:dyDescent="0.15">
      <c r="C858" s="217">
        <f t="shared" si="269"/>
        <v>9</v>
      </c>
      <c r="D858" s="218" t="str">
        <f>G$72</f>
        <v>-</v>
      </c>
      <c r="E858" s="46" t="str">
        <f t="shared" si="271"/>
        <v>-</v>
      </c>
      <c r="F858" s="10" t="str">
        <f t="shared" si="263"/>
        <v>ioo</v>
      </c>
      <c r="G858" s="42">
        <f t="shared" si="264"/>
        <v>0</v>
      </c>
      <c r="H858" s="43">
        <f>IF(AND($E$4=G858,$H$4=F858,$P$57&lt;=SUM(C858:E858),SUM(C858:E858)&lt;=$P$58),1+MAX(H$84:H857),0)</f>
        <v>0</v>
      </c>
      <c r="I858" s="43">
        <f t="shared" si="265"/>
        <v>0</v>
      </c>
      <c r="J858" s="219">
        <f t="shared" si="270"/>
        <v>11</v>
      </c>
      <c r="K858" s="218" t="str">
        <f>N$72</f>
        <v>-</v>
      </c>
      <c r="L858" s="46" t="str">
        <f t="shared" si="272"/>
        <v>-</v>
      </c>
      <c r="M858" s="10" t="str">
        <f t="shared" si="266"/>
        <v>ioo</v>
      </c>
      <c r="N858" s="42">
        <f t="shared" si="267"/>
        <v>0</v>
      </c>
      <c r="O858" s="43">
        <f>IF(AND($E$4=N858,$H$4=M858,$P$57&lt;=SUM(J858:L858),SUM(J858:L858)&lt;=$P$58),1+MAX(O$84:O857),0)</f>
        <v>0</v>
      </c>
      <c r="P858" s="43">
        <f t="shared" si="268"/>
        <v>0</v>
      </c>
      <c r="R858" s="10">
        <v>768</v>
      </c>
      <c r="S858" s="178" t="s">
        <v>867</v>
      </c>
      <c r="T858" s="8">
        <v>150</v>
      </c>
      <c r="U858" s="8">
        <v>218</v>
      </c>
      <c r="V858" s="8">
        <v>249</v>
      </c>
      <c r="W858" s="172">
        <f t="shared" si="273"/>
        <v>2993</v>
      </c>
      <c r="X858" s="10">
        <v>768</v>
      </c>
      <c r="AH858" s="178" t="s">
        <v>819</v>
      </c>
      <c r="AI858" s="172">
        <v>724</v>
      </c>
    </row>
    <row r="859" spans="3:35" x14ac:dyDescent="0.15">
      <c r="C859" s="217">
        <f t="shared" si="269"/>
        <v>9</v>
      </c>
      <c r="D859" s="218" t="str">
        <f>G$73</f>
        <v>-</v>
      </c>
      <c r="E859" s="46" t="str">
        <f t="shared" si="271"/>
        <v>-</v>
      </c>
      <c r="F859" s="10" t="str">
        <f t="shared" si="263"/>
        <v>ioo</v>
      </c>
      <c r="G859" s="42">
        <f t="shared" si="264"/>
        <v>0</v>
      </c>
      <c r="H859" s="43">
        <f>IF(AND($E$4=G859,$H$4=F859,$P$57&lt;=SUM(C859:E859),SUM(C859:E859)&lt;=$P$58),1+MAX(H$84:H858),0)</f>
        <v>0</v>
      </c>
      <c r="I859" s="43">
        <f t="shared" si="265"/>
        <v>0</v>
      </c>
      <c r="J859" s="219">
        <f t="shared" si="270"/>
        <v>11</v>
      </c>
      <c r="K859" s="218" t="str">
        <f>N$73</f>
        <v>-</v>
      </c>
      <c r="L859" s="46" t="str">
        <f t="shared" si="272"/>
        <v>-</v>
      </c>
      <c r="M859" s="10" t="str">
        <f t="shared" si="266"/>
        <v>ioo</v>
      </c>
      <c r="N859" s="42">
        <f t="shared" si="267"/>
        <v>0</v>
      </c>
      <c r="O859" s="43">
        <f>IF(AND($E$4=N859,$H$4=M859,$P$57&lt;=SUM(J859:L859),SUM(J859:L859)&lt;=$P$58),1+MAX(O$84:O858),0)</f>
        <v>0</v>
      </c>
      <c r="P859" s="43">
        <f t="shared" si="268"/>
        <v>0</v>
      </c>
      <c r="R859" s="10">
        <v>769</v>
      </c>
      <c r="S859" s="178" t="s">
        <v>868</v>
      </c>
      <c r="T859" s="8">
        <v>110</v>
      </c>
      <c r="U859" s="8">
        <v>120</v>
      </c>
      <c r="V859" s="8">
        <v>133</v>
      </c>
      <c r="W859" s="172">
        <f t="shared" si="273"/>
        <v>1130</v>
      </c>
      <c r="X859" s="10">
        <v>769</v>
      </c>
      <c r="AH859" s="178" t="s">
        <v>820</v>
      </c>
      <c r="AI859" s="172">
        <v>725</v>
      </c>
    </row>
    <row r="860" spans="3:35" x14ac:dyDescent="0.15">
      <c r="C860" s="217">
        <f t="shared" si="269"/>
        <v>9</v>
      </c>
      <c r="D860" s="218" t="str">
        <f>G$74</f>
        <v>-</v>
      </c>
      <c r="E860" s="46" t="str">
        <f t="shared" si="271"/>
        <v>-</v>
      </c>
      <c r="F860" s="10" t="str">
        <f t="shared" si="263"/>
        <v>ioo</v>
      </c>
      <c r="G860" s="42">
        <f t="shared" si="264"/>
        <v>0</v>
      </c>
      <c r="H860" s="43">
        <f>IF(AND($E$4=G860,$H$4=F860,$P$57&lt;=SUM(C860:E860),SUM(C860:E860)&lt;=$P$58),1+MAX(H$84:H859),0)</f>
        <v>0</v>
      </c>
      <c r="I860" s="43">
        <f t="shared" si="265"/>
        <v>0</v>
      </c>
      <c r="J860" s="219">
        <f t="shared" si="270"/>
        <v>11</v>
      </c>
      <c r="K860" s="218" t="str">
        <f>N$74</f>
        <v>-</v>
      </c>
      <c r="L860" s="46" t="str">
        <f t="shared" si="272"/>
        <v>-</v>
      </c>
      <c r="M860" s="10" t="str">
        <f t="shared" si="266"/>
        <v>ioo</v>
      </c>
      <c r="N860" s="42">
        <f t="shared" si="267"/>
        <v>0</v>
      </c>
      <c r="O860" s="43">
        <f>IF(AND($E$4=N860,$H$4=M860,$P$57&lt;=SUM(J860:L860),SUM(J860:L860)&lt;=$P$58),1+MAX(O$84:O859),0)</f>
        <v>0</v>
      </c>
      <c r="P860" s="43">
        <f t="shared" si="268"/>
        <v>0</v>
      </c>
      <c r="R860" s="10">
        <v>770</v>
      </c>
      <c r="S860" s="178" t="s">
        <v>869</v>
      </c>
      <c r="T860" s="8">
        <v>170</v>
      </c>
      <c r="U860" s="8">
        <v>178</v>
      </c>
      <c r="V860" s="8">
        <v>194</v>
      </c>
      <c r="W860" s="172">
        <f t="shared" si="273"/>
        <v>2336</v>
      </c>
      <c r="X860" s="10">
        <v>770</v>
      </c>
      <c r="AH860" s="178" t="s">
        <v>821</v>
      </c>
      <c r="AI860" s="172">
        <v>726</v>
      </c>
    </row>
    <row r="861" spans="3:35" x14ac:dyDescent="0.15">
      <c r="C861" s="217">
        <f t="shared" si="269"/>
        <v>9</v>
      </c>
      <c r="D861" s="218" t="str">
        <f>G$75</f>
        <v>-</v>
      </c>
      <c r="E861" s="46" t="str">
        <f t="shared" si="271"/>
        <v>-</v>
      </c>
      <c r="F861" s="10" t="str">
        <f t="shared" si="263"/>
        <v>ioo</v>
      </c>
      <c r="G861" s="42">
        <f t="shared" si="264"/>
        <v>0</v>
      </c>
      <c r="H861" s="43">
        <f>IF(AND($E$4=G861,$H$4=F861,$P$57&lt;=SUM(C861:E861),SUM(C861:E861)&lt;=$P$58),1+MAX(H$84:H860),0)</f>
        <v>0</v>
      </c>
      <c r="I861" s="43">
        <f t="shared" si="265"/>
        <v>0</v>
      </c>
      <c r="J861" s="219">
        <f t="shared" si="270"/>
        <v>11</v>
      </c>
      <c r="K861" s="218" t="str">
        <f>N$75</f>
        <v>-</v>
      </c>
      <c r="L861" s="46" t="str">
        <f t="shared" si="272"/>
        <v>-</v>
      </c>
      <c r="M861" s="10" t="str">
        <f t="shared" si="266"/>
        <v>ioo</v>
      </c>
      <c r="N861" s="42">
        <f t="shared" si="267"/>
        <v>0</v>
      </c>
      <c r="O861" s="43">
        <f>IF(AND($E$4=N861,$H$4=M861,$P$57&lt;=SUM(J861:L861),SUM(J861:L861)&lt;=$P$58),1+MAX(O$84:O860),0)</f>
        <v>0</v>
      </c>
      <c r="P861" s="43">
        <f t="shared" si="268"/>
        <v>0</v>
      </c>
      <c r="R861" s="10">
        <v>771</v>
      </c>
      <c r="S861" s="178" t="s">
        <v>870</v>
      </c>
      <c r="T861" s="8">
        <v>110</v>
      </c>
      <c r="U861" s="8">
        <v>97</v>
      </c>
      <c r="V861" s="8">
        <v>224</v>
      </c>
      <c r="W861" s="172">
        <f t="shared" si="273"/>
        <v>1191</v>
      </c>
      <c r="X861" s="10">
        <v>771</v>
      </c>
      <c r="AH861" s="178" t="s">
        <v>822</v>
      </c>
      <c r="AI861" s="172">
        <v>727</v>
      </c>
    </row>
    <row r="862" spans="3:35" x14ac:dyDescent="0.15">
      <c r="C862" s="217">
        <f t="shared" si="269"/>
        <v>9</v>
      </c>
      <c r="D862" s="218" t="str">
        <f>G$76</f>
        <v>-</v>
      </c>
      <c r="E862" s="46" t="str">
        <f t="shared" si="271"/>
        <v>-</v>
      </c>
      <c r="F862" s="10" t="str">
        <f t="shared" si="263"/>
        <v>ioo</v>
      </c>
      <c r="G862" s="42">
        <f t="shared" si="264"/>
        <v>0</v>
      </c>
      <c r="H862" s="43">
        <f>IF(AND($E$4=G862,$H$4=F862,$P$57&lt;=SUM(C862:E862),SUM(C862:E862)&lt;=$P$58),1+MAX(H$84:H861),0)</f>
        <v>0</v>
      </c>
      <c r="I862" s="43">
        <f t="shared" si="265"/>
        <v>0</v>
      </c>
      <c r="J862" s="219">
        <f t="shared" si="270"/>
        <v>11</v>
      </c>
      <c r="K862" s="218" t="str">
        <f>N$76</f>
        <v>-</v>
      </c>
      <c r="L862" s="46" t="str">
        <f t="shared" si="272"/>
        <v>-</v>
      </c>
      <c r="M862" s="10" t="str">
        <f t="shared" si="266"/>
        <v>ioo</v>
      </c>
      <c r="N862" s="42">
        <f t="shared" si="267"/>
        <v>0</v>
      </c>
      <c r="O862" s="43">
        <f>IF(AND($E$4=N862,$H$4=M862,$P$57&lt;=SUM(J862:L862),SUM(J862:L862)&lt;=$P$58),1+MAX(O$84:O861),0)</f>
        <v>0</v>
      </c>
      <c r="P862" s="43">
        <f t="shared" si="268"/>
        <v>0</v>
      </c>
      <c r="R862" s="10">
        <v>772</v>
      </c>
      <c r="S862" s="178" t="s">
        <v>904</v>
      </c>
      <c r="T862" s="8">
        <v>190</v>
      </c>
      <c r="U862" s="8">
        <v>184</v>
      </c>
      <c r="V862" s="8">
        <v>184</v>
      </c>
      <c r="W862" s="172">
        <f t="shared" si="273"/>
        <v>2474</v>
      </c>
      <c r="X862" s="10">
        <v>772</v>
      </c>
      <c r="AH862" s="178" t="s">
        <v>823</v>
      </c>
      <c r="AI862" s="172">
        <v>728</v>
      </c>
    </row>
    <row r="863" spans="3:35" x14ac:dyDescent="0.15">
      <c r="C863" s="217">
        <f t="shared" si="269"/>
        <v>9</v>
      </c>
      <c r="D863" s="218" t="str">
        <f>G$77</f>
        <v>-</v>
      </c>
      <c r="E863" s="46" t="str">
        <f t="shared" si="271"/>
        <v>-</v>
      </c>
      <c r="F863" s="10" t="str">
        <f t="shared" si="263"/>
        <v>ioo</v>
      </c>
      <c r="G863" s="42">
        <f t="shared" si="264"/>
        <v>0</v>
      </c>
      <c r="H863" s="43">
        <f>IF(AND($E$4=G863,$H$4=F863,$P$57&lt;=SUM(C863:E863),SUM(C863:E863)&lt;=$P$58),1+MAX(H$84:H862),0)</f>
        <v>0</v>
      </c>
      <c r="I863" s="43">
        <f t="shared" si="265"/>
        <v>0</v>
      </c>
      <c r="J863" s="219">
        <f t="shared" si="270"/>
        <v>11</v>
      </c>
      <c r="K863" s="218" t="str">
        <f>N$77</f>
        <v>-</v>
      </c>
      <c r="L863" s="46" t="str">
        <f t="shared" si="272"/>
        <v>-</v>
      </c>
      <c r="M863" s="10" t="str">
        <f t="shared" si="266"/>
        <v>ioo</v>
      </c>
      <c r="N863" s="42">
        <f t="shared" si="267"/>
        <v>0</v>
      </c>
      <c r="O863" s="43">
        <f>IF(AND($E$4=N863,$H$4=M863,$P$57&lt;=SUM(J863:L863),SUM(J863:L863)&lt;=$P$58),1+MAX(O$84:O862),0)</f>
        <v>0</v>
      </c>
      <c r="P863" s="43">
        <f t="shared" si="268"/>
        <v>0</v>
      </c>
      <c r="R863" s="10">
        <v>773</v>
      </c>
      <c r="S863" s="178" t="s">
        <v>872</v>
      </c>
      <c r="T863" s="8">
        <v>190</v>
      </c>
      <c r="U863" s="8">
        <v>198</v>
      </c>
      <c r="V863" s="8">
        <v>198</v>
      </c>
      <c r="W863" s="172">
        <f t="shared" si="273"/>
        <v>2740</v>
      </c>
      <c r="X863" s="10">
        <v>773</v>
      </c>
      <c r="AH863" s="178" t="s">
        <v>824</v>
      </c>
      <c r="AI863" s="172">
        <v>729</v>
      </c>
    </row>
    <row r="864" spans="3:35" x14ac:dyDescent="0.15">
      <c r="C864" s="217">
        <f t="shared" si="269"/>
        <v>9</v>
      </c>
      <c r="D864" s="218" t="str">
        <f>G$78</f>
        <v>-</v>
      </c>
      <c r="E864" s="46" t="str">
        <f t="shared" si="271"/>
        <v>-</v>
      </c>
      <c r="F864" s="10" t="str">
        <f t="shared" si="263"/>
        <v>ioo</v>
      </c>
      <c r="G864" s="42">
        <f t="shared" si="264"/>
        <v>0</v>
      </c>
      <c r="H864" s="43">
        <f>IF(AND($E$4=G864,$H$4=F864,$P$57&lt;=SUM(C864:E864),SUM(C864:E864)&lt;=$P$58),1+MAX(H$84:H863),0)</f>
        <v>0</v>
      </c>
      <c r="I864" s="43">
        <f t="shared" si="265"/>
        <v>0</v>
      </c>
      <c r="J864" s="219">
        <f t="shared" si="270"/>
        <v>11</v>
      </c>
      <c r="K864" s="218" t="str">
        <f>N$78</f>
        <v>-</v>
      </c>
      <c r="L864" s="46" t="str">
        <f t="shared" si="272"/>
        <v>-</v>
      </c>
      <c r="M864" s="10" t="str">
        <f t="shared" si="266"/>
        <v>ioo</v>
      </c>
      <c r="N864" s="42">
        <f t="shared" si="267"/>
        <v>0</v>
      </c>
      <c r="O864" s="43">
        <f>IF(AND($E$4=N864,$H$4=M864,$P$57&lt;=SUM(J864:L864),SUM(J864:L864)&lt;=$P$58),1+MAX(O$84:O863),0)</f>
        <v>0</v>
      </c>
      <c r="P864" s="43">
        <f t="shared" si="268"/>
        <v>0</v>
      </c>
      <c r="R864" s="10">
        <v>774</v>
      </c>
      <c r="S864" s="178" t="s">
        <v>905</v>
      </c>
      <c r="T864" s="8">
        <v>120</v>
      </c>
      <c r="U864" s="8">
        <v>116</v>
      </c>
      <c r="V864" s="8">
        <v>194</v>
      </c>
      <c r="W864" s="172">
        <f t="shared" si="273"/>
        <v>1354</v>
      </c>
      <c r="X864" s="10">
        <v>774</v>
      </c>
      <c r="AH864" s="178" t="s">
        <v>825</v>
      </c>
      <c r="AI864" s="172">
        <v>730</v>
      </c>
    </row>
    <row r="865" spans="3:35" x14ac:dyDescent="0.15">
      <c r="C865" s="217">
        <f t="shared" si="269"/>
        <v>9</v>
      </c>
      <c r="D865" s="218" t="str">
        <f>G$79</f>
        <v>-</v>
      </c>
      <c r="E865" s="46" t="str">
        <f t="shared" si="271"/>
        <v>-</v>
      </c>
      <c r="F865" s="10" t="str">
        <f t="shared" si="263"/>
        <v>ioo</v>
      </c>
      <c r="G865" s="42">
        <f t="shared" si="264"/>
        <v>0</v>
      </c>
      <c r="H865" s="43">
        <f>IF(AND($E$4=G865,$H$4=F865,$P$57&lt;=SUM(C865:E865),SUM(C865:E865)&lt;=$P$58),1+MAX(H$84:H864),0)</f>
        <v>0</v>
      </c>
      <c r="I865" s="43">
        <f t="shared" si="265"/>
        <v>0</v>
      </c>
      <c r="J865" s="219">
        <f t="shared" si="270"/>
        <v>11</v>
      </c>
      <c r="K865" s="218" t="str">
        <f>N$79</f>
        <v>-</v>
      </c>
      <c r="L865" s="46" t="str">
        <f t="shared" si="272"/>
        <v>-</v>
      </c>
      <c r="M865" s="10" t="str">
        <f t="shared" si="266"/>
        <v>ioo</v>
      </c>
      <c r="N865" s="42">
        <f t="shared" si="267"/>
        <v>0</v>
      </c>
      <c r="O865" s="43">
        <f>IF(AND($E$4=N865,$H$4=M865,$P$57&lt;=SUM(J865:L865),SUM(J865:L865)&lt;=$P$58),1+MAX(O$84:O864),0)</f>
        <v>0</v>
      </c>
      <c r="P865" s="43">
        <f t="shared" si="268"/>
        <v>0</v>
      </c>
      <c r="R865" s="10">
        <v>775</v>
      </c>
      <c r="S865" s="178" t="s">
        <v>874</v>
      </c>
      <c r="T865" s="8">
        <v>130</v>
      </c>
      <c r="U865" s="8">
        <v>216</v>
      </c>
      <c r="V865" s="8">
        <v>179</v>
      </c>
      <c r="W865" s="172">
        <f t="shared" si="273"/>
        <v>2385</v>
      </c>
      <c r="X865" s="10">
        <v>775</v>
      </c>
      <c r="AH865" s="178" t="s">
        <v>826</v>
      </c>
      <c r="AI865" s="172">
        <v>731</v>
      </c>
    </row>
    <row r="866" spans="3:35" x14ac:dyDescent="0.15">
      <c r="C866" s="217">
        <f t="shared" si="269"/>
        <v>9</v>
      </c>
      <c r="D866" s="218" t="str">
        <f>G$80</f>
        <v>-</v>
      </c>
      <c r="E866" s="46" t="str">
        <f t="shared" si="271"/>
        <v>-</v>
      </c>
      <c r="F866" s="10" t="str">
        <f t="shared" si="263"/>
        <v>ioo</v>
      </c>
      <c r="G866" s="42">
        <f t="shared" si="264"/>
        <v>0</v>
      </c>
      <c r="H866" s="43">
        <f>IF(AND($E$4=G866,$H$4=F866,$P$57&lt;=SUM(C866:E866),SUM(C866:E866)&lt;=$P$58),1+MAX(H$84:H865),0)</f>
        <v>0</v>
      </c>
      <c r="I866" s="43">
        <f t="shared" si="265"/>
        <v>0</v>
      </c>
      <c r="J866" s="219">
        <f t="shared" si="270"/>
        <v>11</v>
      </c>
      <c r="K866" s="218" t="str">
        <f>N$80</f>
        <v>-</v>
      </c>
      <c r="L866" s="46" t="str">
        <f t="shared" si="272"/>
        <v>-</v>
      </c>
      <c r="M866" s="10" t="str">
        <f t="shared" si="266"/>
        <v>ioo</v>
      </c>
      <c r="N866" s="42">
        <f t="shared" si="267"/>
        <v>0</v>
      </c>
      <c r="O866" s="43">
        <f>IF(AND($E$4=N866,$H$4=M866,$P$57&lt;=SUM(J866:L866),SUM(J866:L866)&lt;=$P$58),1+MAX(O$84:O865),0)</f>
        <v>0</v>
      </c>
      <c r="P866" s="43">
        <f t="shared" si="268"/>
        <v>0</v>
      </c>
      <c r="R866" s="10">
        <v>776</v>
      </c>
      <c r="S866" s="178" t="s">
        <v>875</v>
      </c>
      <c r="T866" s="8">
        <v>120</v>
      </c>
      <c r="U866" s="8">
        <v>165</v>
      </c>
      <c r="V866" s="8">
        <v>238</v>
      </c>
      <c r="W866" s="172">
        <f t="shared" si="273"/>
        <v>2048</v>
      </c>
      <c r="X866" s="10">
        <v>776</v>
      </c>
      <c r="AH866" s="178" t="s">
        <v>827</v>
      </c>
      <c r="AI866" s="172">
        <v>732</v>
      </c>
    </row>
    <row r="867" spans="3:35" x14ac:dyDescent="0.15">
      <c r="C867" s="217">
        <f t="shared" si="269"/>
        <v>9</v>
      </c>
      <c r="D867" s="218" t="str">
        <f>G$81</f>
        <v>-</v>
      </c>
      <c r="E867" s="46" t="str">
        <f t="shared" si="271"/>
        <v>-</v>
      </c>
      <c r="F867" s="10" t="str">
        <f t="shared" si="263"/>
        <v>ioo</v>
      </c>
      <c r="G867" s="42">
        <f t="shared" si="264"/>
        <v>0</v>
      </c>
      <c r="H867" s="43">
        <f>IF(AND($E$4=G867,$H$4=F867,$P$57&lt;=SUM(C867:E867),SUM(C867:E867)&lt;=$P$58),1+MAX(H$84:H866),0)</f>
        <v>0</v>
      </c>
      <c r="I867" s="43">
        <f t="shared" si="265"/>
        <v>0</v>
      </c>
      <c r="J867" s="219">
        <f t="shared" si="270"/>
        <v>11</v>
      </c>
      <c r="K867" s="218" t="str">
        <f>N$81</f>
        <v>-</v>
      </c>
      <c r="L867" s="46" t="str">
        <f t="shared" si="272"/>
        <v>-</v>
      </c>
      <c r="M867" s="10" t="str">
        <f t="shared" si="266"/>
        <v>ioo</v>
      </c>
      <c r="N867" s="42">
        <f t="shared" si="267"/>
        <v>0</v>
      </c>
      <c r="O867" s="43">
        <f>IF(AND($E$4=N867,$H$4=M867,$P$57&lt;=SUM(J867:L867),SUM(J867:L867)&lt;=$P$58),1+MAX(O$84:O866),0)</f>
        <v>0</v>
      </c>
      <c r="P867" s="43">
        <f t="shared" si="268"/>
        <v>0</v>
      </c>
      <c r="R867" s="10">
        <v>777</v>
      </c>
      <c r="S867" s="178" t="s">
        <v>876</v>
      </c>
      <c r="T867" s="8">
        <v>130</v>
      </c>
      <c r="U867" s="8">
        <v>190</v>
      </c>
      <c r="V867" s="8">
        <v>150</v>
      </c>
      <c r="W867" s="172">
        <f t="shared" si="273"/>
        <v>1952</v>
      </c>
      <c r="X867" s="10">
        <v>777</v>
      </c>
      <c r="AH867" s="178" t="s">
        <v>828</v>
      </c>
      <c r="AI867" s="172">
        <v>733</v>
      </c>
    </row>
    <row r="868" spans="3:35" x14ac:dyDescent="0.15">
      <c r="C868" s="217">
        <f t="shared" ref="C868:C883" si="274">F$67</f>
        <v>10</v>
      </c>
      <c r="D868" s="218">
        <f>G$66</f>
        <v>13</v>
      </c>
      <c r="E868" s="46" t="str">
        <f t="shared" si="271"/>
        <v>-</v>
      </c>
      <c r="F868" s="10" t="str">
        <f t="shared" si="263"/>
        <v>oio</v>
      </c>
      <c r="G868" s="42">
        <f t="shared" si="264"/>
        <v>0</v>
      </c>
      <c r="H868" s="43">
        <f>IF(AND($E$4=G868,$H$4=F868,$P$57&lt;=SUM(C868:E868),SUM(C868:E868)&lt;=$P$58),1+MAX(H$84:H867),0)</f>
        <v>0</v>
      </c>
      <c r="I868" s="43">
        <f t="shared" si="265"/>
        <v>0</v>
      </c>
      <c r="J868" s="219">
        <f t="shared" ref="J868:J883" si="275">M$67</f>
        <v>12</v>
      </c>
      <c r="K868" s="218">
        <f>N$66</f>
        <v>13</v>
      </c>
      <c r="L868" s="46" t="str">
        <f t="shared" si="272"/>
        <v>-</v>
      </c>
      <c r="M868" s="10" t="str">
        <f t="shared" si="266"/>
        <v>oio</v>
      </c>
      <c r="N868" s="42">
        <f t="shared" si="267"/>
        <v>0</v>
      </c>
      <c r="O868" s="43">
        <f>IF(AND($E$4=N868,$H$4=M868,$P$57&lt;=SUM(J868:L868),SUM(J868:L868)&lt;=$P$58),1+MAX(O$84:O867),0)</f>
        <v>0</v>
      </c>
      <c r="P868" s="43">
        <f t="shared" si="268"/>
        <v>0</v>
      </c>
      <c r="R868" s="10">
        <v>778</v>
      </c>
      <c r="S868" s="178" t="s">
        <v>877</v>
      </c>
      <c r="T868" s="8">
        <v>110</v>
      </c>
      <c r="U868" s="8">
        <v>177</v>
      </c>
      <c r="V868" s="8">
        <v>213</v>
      </c>
      <c r="W868" s="172">
        <f t="shared" si="273"/>
        <v>1995</v>
      </c>
      <c r="X868" s="10">
        <v>778</v>
      </c>
      <c r="AH868" s="178" t="s">
        <v>829</v>
      </c>
      <c r="AI868" s="172">
        <v>734</v>
      </c>
    </row>
    <row r="869" spans="3:35" x14ac:dyDescent="0.15">
      <c r="C869" s="217">
        <f t="shared" si="274"/>
        <v>10</v>
      </c>
      <c r="D869" s="218">
        <f>G$67</f>
        <v>14</v>
      </c>
      <c r="E869" s="46" t="str">
        <f t="shared" si="271"/>
        <v>-</v>
      </c>
      <c r="F869" s="10" t="str">
        <f t="shared" si="263"/>
        <v>oio</v>
      </c>
      <c r="G869" s="42">
        <f t="shared" si="264"/>
        <v>0</v>
      </c>
      <c r="H869" s="43">
        <f>IF(AND($E$4=G869,$H$4=F869,$P$57&lt;=SUM(C869:E869),SUM(C869:E869)&lt;=$P$58),1+MAX(H$84:H868),0)</f>
        <v>0</v>
      </c>
      <c r="I869" s="43">
        <f t="shared" si="265"/>
        <v>0</v>
      </c>
      <c r="J869" s="219">
        <f t="shared" si="275"/>
        <v>12</v>
      </c>
      <c r="K869" s="218" t="str">
        <f>N$67</f>
        <v>-</v>
      </c>
      <c r="L869" s="46" t="str">
        <f t="shared" si="272"/>
        <v>-</v>
      </c>
      <c r="M869" s="10" t="str">
        <f t="shared" si="266"/>
        <v>ioo</v>
      </c>
      <c r="N869" s="42">
        <f t="shared" si="267"/>
        <v>0</v>
      </c>
      <c r="O869" s="43">
        <f>IF(AND($E$4=N869,$H$4=M869,$P$57&lt;=SUM(J869:L869),SUM(J869:L869)&lt;=$P$58),1+MAX(O$84:O868),0)</f>
        <v>0</v>
      </c>
      <c r="P869" s="43">
        <f t="shared" si="268"/>
        <v>0</v>
      </c>
      <c r="R869" s="10">
        <v>779</v>
      </c>
      <c r="S869" s="178" t="s">
        <v>878</v>
      </c>
      <c r="T869" s="8">
        <v>136</v>
      </c>
      <c r="U869" s="8">
        <v>208</v>
      </c>
      <c r="V869" s="8">
        <v>145</v>
      </c>
      <c r="W869" s="172">
        <f t="shared" si="273"/>
        <v>2133</v>
      </c>
      <c r="X869" s="10">
        <v>779</v>
      </c>
      <c r="AH869" s="178" t="s">
        <v>830</v>
      </c>
      <c r="AI869" s="172">
        <v>735</v>
      </c>
    </row>
    <row r="870" spans="3:35" x14ac:dyDescent="0.15">
      <c r="C870" s="217">
        <f t="shared" si="274"/>
        <v>10</v>
      </c>
      <c r="D870" s="218" t="str">
        <f>G$68</f>
        <v>-</v>
      </c>
      <c r="E870" s="46" t="str">
        <f t="shared" si="271"/>
        <v>-</v>
      </c>
      <c r="F870" s="10" t="str">
        <f t="shared" si="263"/>
        <v>ioo</v>
      </c>
      <c r="G870" s="42">
        <f t="shared" si="264"/>
        <v>0</v>
      </c>
      <c r="H870" s="43">
        <f>IF(AND($E$4=G870,$H$4=F870,$P$57&lt;=SUM(C870:E870),SUM(C870:E870)&lt;=$P$58),1+MAX(H$84:H869),0)</f>
        <v>0</v>
      </c>
      <c r="I870" s="43">
        <f t="shared" si="265"/>
        <v>0</v>
      </c>
      <c r="J870" s="219">
        <f t="shared" si="275"/>
        <v>12</v>
      </c>
      <c r="K870" s="218" t="str">
        <f>N$68</f>
        <v>-</v>
      </c>
      <c r="L870" s="46" t="str">
        <f t="shared" si="272"/>
        <v>-</v>
      </c>
      <c r="M870" s="10" t="str">
        <f t="shared" si="266"/>
        <v>ioo</v>
      </c>
      <c r="N870" s="42">
        <f t="shared" si="267"/>
        <v>0</v>
      </c>
      <c r="O870" s="43">
        <f>IF(AND($E$4=N870,$H$4=M870,$P$57&lt;=SUM(J870:L870),SUM(J870:L870)&lt;=$P$58),1+MAX(O$84:O869),0)</f>
        <v>0</v>
      </c>
      <c r="P870" s="43">
        <f t="shared" si="268"/>
        <v>0</v>
      </c>
      <c r="R870" s="10">
        <v>780</v>
      </c>
      <c r="S870" s="178" t="s">
        <v>879</v>
      </c>
      <c r="T870" s="8">
        <v>156</v>
      </c>
      <c r="U870" s="8">
        <v>231</v>
      </c>
      <c r="V870" s="8">
        <v>167</v>
      </c>
      <c r="W870" s="172">
        <f t="shared" si="273"/>
        <v>2671</v>
      </c>
      <c r="X870" s="10">
        <v>780</v>
      </c>
      <c r="AH870" s="178" t="s">
        <v>831</v>
      </c>
      <c r="AI870" s="172">
        <v>736</v>
      </c>
    </row>
    <row r="871" spans="3:35" x14ac:dyDescent="0.15">
      <c r="C871" s="217">
        <f t="shared" si="274"/>
        <v>10</v>
      </c>
      <c r="D871" s="218" t="str">
        <f>G$69</f>
        <v>-</v>
      </c>
      <c r="E871" s="46" t="str">
        <f t="shared" si="271"/>
        <v>-</v>
      </c>
      <c r="F871" s="10" t="str">
        <f t="shared" si="263"/>
        <v>ioo</v>
      </c>
      <c r="G871" s="42">
        <f t="shared" si="264"/>
        <v>0</v>
      </c>
      <c r="H871" s="43">
        <f>IF(AND($E$4=G871,$H$4=F871,$P$57&lt;=SUM(C871:E871),SUM(C871:E871)&lt;=$P$58),1+MAX(H$84:H870),0)</f>
        <v>0</v>
      </c>
      <c r="I871" s="43">
        <f t="shared" si="265"/>
        <v>0</v>
      </c>
      <c r="J871" s="219">
        <f t="shared" si="275"/>
        <v>12</v>
      </c>
      <c r="K871" s="218" t="str">
        <f>N$69</f>
        <v>-</v>
      </c>
      <c r="L871" s="46" t="str">
        <f t="shared" si="272"/>
        <v>-</v>
      </c>
      <c r="M871" s="10" t="str">
        <f t="shared" si="266"/>
        <v>ioo</v>
      </c>
      <c r="N871" s="42">
        <f t="shared" si="267"/>
        <v>0</v>
      </c>
      <c r="O871" s="43">
        <f>IF(AND($E$4=N871,$H$4=M871,$P$57&lt;=SUM(J871:L871),SUM(J871:L871)&lt;=$P$58),1+MAX(O$84:O870),0)</f>
        <v>0</v>
      </c>
      <c r="P871" s="43">
        <f t="shared" si="268"/>
        <v>0</v>
      </c>
      <c r="R871" s="10">
        <v>781</v>
      </c>
      <c r="S871" s="178" t="s">
        <v>880</v>
      </c>
      <c r="T871" s="8">
        <v>140</v>
      </c>
      <c r="U871" s="8">
        <v>233</v>
      </c>
      <c r="V871" s="8">
        <v>184</v>
      </c>
      <c r="W871" s="172">
        <f t="shared" si="273"/>
        <v>2681</v>
      </c>
      <c r="X871" s="10">
        <v>781</v>
      </c>
      <c r="AH871" s="178" t="s">
        <v>832</v>
      </c>
      <c r="AI871" s="172">
        <v>737</v>
      </c>
    </row>
    <row r="872" spans="3:35" x14ac:dyDescent="0.15">
      <c r="C872" s="217">
        <f t="shared" si="274"/>
        <v>10</v>
      </c>
      <c r="D872" s="218" t="str">
        <f>G$70</f>
        <v>-</v>
      </c>
      <c r="E872" s="46" t="str">
        <f t="shared" si="271"/>
        <v>-</v>
      </c>
      <c r="F872" s="10" t="str">
        <f t="shared" si="263"/>
        <v>ioo</v>
      </c>
      <c r="G872" s="42">
        <f t="shared" si="264"/>
        <v>0</v>
      </c>
      <c r="H872" s="43">
        <f>IF(AND($E$4=G872,$H$4=F872,$P$57&lt;=SUM(C872:E872),SUM(C872:E872)&lt;=$P$58),1+MAX(H$84:H871),0)</f>
        <v>0</v>
      </c>
      <c r="I872" s="43">
        <f t="shared" si="265"/>
        <v>0</v>
      </c>
      <c r="J872" s="219">
        <f t="shared" si="275"/>
        <v>12</v>
      </c>
      <c r="K872" s="218" t="str">
        <f>N$70</f>
        <v>-</v>
      </c>
      <c r="L872" s="46" t="str">
        <f t="shared" si="272"/>
        <v>-</v>
      </c>
      <c r="M872" s="10" t="str">
        <f t="shared" si="266"/>
        <v>ioo</v>
      </c>
      <c r="N872" s="42">
        <f t="shared" si="267"/>
        <v>0</v>
      </c>
      <c r="O872" s="43">
        <f>IF(AND($E$4=N872,$H$4=M872,$P$57&lt;=SUM(J872:L872),SUM(J872:L872)&lt;=$P$58),1+MAX(O$84:O871),0)</f>
        <v>0</v>
      </c>
      <c r="P872" s="43">
        <f t="shared" si="268"/>
        <v>0</v>
      </c>
      <c r="R872" s="10">
        <v>782</v>
      </c>
      <c r="S872" s="178" t="s">
        <v>882</v>
      </c>
      <c r="T872" s="8">
        <v>90</v>
      </c>
      <c r="U872" s="8">
        <v>102</v>
      </c>
      <c r="V872" s="8">
        <v>118</v>
      </c>
      <c r="W872" s="172">
        <f t="shared" si="273"/>
        <v>851</v>
      </c>
      <c r="X872" s="10">
        <v>782</v>
      </c>
      <c r="AH872" s="178" t="s">
        <v>833</v>
      </c>
      <c r="AI872" s="172">
        <v>738</v>
      </c>
    </row>
    <row r="873" spans="3:35" x14ac:dyDescent="0.15">
      <c r="C873" s="217">
        <f t="shared" si="274"/>
        <v>10</v>
      </c>
      <c r="D873" s="218" t="str">
        <f>G$71</f>
        <v>-</v>
      </c>
      <c r="E873" s="46" t="str">
        <f t="shared" si="271"/>
        <v>-</v>
      </c>
      <c r="F873" s="10" t="str">
        <f t="shared" si="263"/>
        <v>ioo</v>
      </c>
      <c r="G873" s="42">
        <f t="shared" si="264"/>
        <v>0</v>
      </c>
      <c r="H873" s="43">
        <f>IF(AND($E$4=G873,$H$4=F873,$P$57&lt;=SUM(C873:E873),SUM(C873:E873)&lt;=$P$58),1+MAX(H$84:H872),0)</f>
        <v>0</v>
      </c>
      <c r="I873" s="43">
        <f t="shared" si="265"/>
        <v>0</v>
      </c>
      <c r="J873" s="219">
        <f t="shared" si="275"/>
        <v>12</v>
      </c>
      <c r="K873" s="218" t="str">
        <f>N$71</f>
        <v>-</v>
      </c>
      <c r="L873" s="46" t="str">
        <f t="shared" si="272"/>
        <v>-</v>
      </c>
      <c r="M873" s="10" t="str">
        <f t="shared" si="266"/>
        <v>ioo</v>
      </c>
      <c r="N873" s="42">
        <f t="shared" si="267"/>
        <v>0</v>
      </c>
      <c r="O873" s="43">
        <f>IF(AND($E$4=N873,$H$4=M873,$P$57&lt;=SUM(J873:L873),SUM(J873:L873)&lt;=$P$58),1+MAX(O$84:O872),0)</f>
        <v>0</v>
      </c>
      <c r="P873" s="43">
        <f t="shared" si="268"/>
        <v>0</v>
      </c>
      <c r="R873" s="10">
        <v>783</v>
      </c>
      <c r="S873" s="178" t="s">
        <v>883</v>
      </c>
      <c r="T873" s="8">
        <v>110</v>
      </c>
      <c r="U873" s="8">
        <v>145</v>
      </c>
      <c r="V873" s="8">
        <v>172</v>
      </c>
      <c r="W873" s="172">
        <f t="shared" si="273"/>
        <v>1506</v>
      </c>
      <c r="X873" s="10">
        <v>783</v>
      </c>
      <c r="AH873" s="178" t="s">
        <v>834</v>
      </c>
      <c r="AI873" s="172">
        <v>739</v>
      </c>
    </row>
    <row r="874" spans="3:35" x14ac:dyDescent="0.15">
      <c r="C874" s="217">
        <f t="shared" si="274"/>
        <v>10</v>
      </c>
      <c r="D874" s="218" t="str">
        <f>G$72</f>
        <v>-</v>
      </c>
      <c r="E874" s="46" t="str">
        <f t="shared" si="271"/>
        <v>-</v>
      </c>
      <c r="F874" s="10" t="str">
        <f t="shared" si="263"/>
        <v>ioo</v>
      </c>
      <c r="G874" s="42">
        <f t="shared" si="264"/>
        <v>0</v>
      </c>
      <c r="H874" s="43">
        <f>IF(AND($E$4=G874,$H$4=F874,$P$57&lt;=SUM(C874:E874),SUM(C874:E874)&lt;=$P$58),1+MAX(H$84:H873),0)</f>
        <v>0</v>
      </c>
      <c r="I874" s="43">
        <f t="shared" si="265"/>
        <v>0</v>
      </c>
      <c r="J874" s="219">
        <f t="shared" si="275"/>
        <v>12</v>
      </c>
      <c r="K874" s="218" t="str">
        <f>N$72</f>
        <v>-</v>
      </c>
      <c r="L874" s="46" t="str">
        <f t="shared" si="272"/>
        <v>-</v>
      </c>
      <c r="M874" s="10" t="str">
        <f t="shared" si="266"/>
        <v>ioo</v>
      </c>
      <c r="N874" s="42">
        <f t="shared" si="267"/>
        <v>0</v>
      </c>
      <c r="O874" s="43">
        <f>IF(AND($E$4=N874,$H$4=M874,$P$57&lt;=SUM(J874:L874),SUM(J874:L874)&lt;=$P$58),1+MAX(O$84:O873),0)</f>
        <v>0</v>
      </c>
      <c r="P874" s="43">
        <f t="shared" si="268"/>
        <v>0</v>
      </c>
      <c r="R874" s="10">
        <v>784</v>
      </c>
      <c r="S874" s="178" t="s">
        <v>884</v>
      </c>
      <c r="T874" s="8">
        <v>150</v>
      </c>
      <c r="U874" s="8">
        <v>222</v>
      </c>
      <c r="V874" s="8">
        <v>250</v>
      </c>
      <c r="W874" s="172">
        <f t="shared" si="273"/>
        <v>3051</v>
      </c>
      <c r="X874" s="10">
        <v>784</v>
      </c>
      <c r="AH874" s="178" t="s">
        <v>835</v>
      </c>
      <c r="AI874" s="172">
        <v>740</v>
      </c>
    </row>
    <row r="875" spans="3:35" x14ac:dyDescent="0.15">
      <c r="C875" s="217">
        <f t="shared" si="274"/>
        <v>10</v>
      </c>
      <c r="D875" s="218" t="str">
        <f>G$73</f>
        <v>-</v>
      </c>
      <c r="E875" s="46" t="str">
        <f t="shared" si="271"/>
        <v>-</v>
      </c>
      <c r="F875" s="10" t="str">
        <f t="shared" si="263"/>
        <v>ioo</v>
      </c>
      <c r="G875" s="42">
        <f t="shared" si="264"/>
        <v>0</v>
      </c>
      <c r="H875" s="43">
        <f>IF(AND($E$4=G875,$H$4=F875,$P$57&lt;=SUM(C875:E875),SUM(C875:E875)&lt;=$P$58),1+MAX(H$84:H874),0)</f>
        <v>0</v>
      </c>
      <c r="I875" s="43">
        <f t="shared" si="265"/>
        <v>0</v>
      </c>
      <c r="J875" s="219">
        <f t="shared" si="275"/>
        <v>12</v>
      </c>
      <c r="K875" s="218" t="str">
        <f>N$73</f>
        <v>-</v>
      </c>
      <c r="L875" s="46" t="str">
        <f t="shared" si="272"/>
        <v>-</v>
      </c>
      <c r="M875" s="10" t="str">
        <f t="shared" si="266"/>
        <v>ioo</v>
      </c>
      <c r="N875" s="42">
        <f t="shared" si="267"/>
        <v>0</v>
      </c>
      <c r="O875" s="43">
        <f>IF(AND($E$4=N875,$H$4=M875,$P$57&lt;=SUM(J875:L875),SUM(J875:L875)&lt;=$P$58),1+MAX(O$84:O874),0)</f>
        <v>0</v>
      </c>
      <c r="P875" s="43">
        <f t="shared" si="268"/>
        <v>0</v>
      </c>
      <c r="R875" s="10">
        <v>785</v>
      </c>
      <c r="S875" s="178" t="s">
        <v>906</v>
      </c>
      <c r="T875" s="8">
        <v>140</v>
      </c>
      <c r="U875" s="8">
        <v>250</v>
      </c>
      <c r="V875" s="8">
        <v>186</v>
      </c>
      <c r="W875" s="172">
        <f t="shared" si="273"/>
        <v>2879</v>
      </c>
      <c r="X875" s="10">
        <v>785</v>
      </c>
      <c r="AH875" s="178" t="s">
        <v>836</v>
      </c>
      <c r="AI875" s="172">
        <v>741</v>
      </c>
    </row>
    <row r="876" spans="3:35" x14ac:dyDescent="0.15">
      <c r="C876" s="217">
        <f t="shared" si="274"/>
        <v>10</v>
      </c>
      <c r="D876" s="218" t="str">
        <f>G$74</f>
        <v>-</v>
      </c>
      <c r="E876" s="46" t="str">
        <f t="shared" si="271"/>
        <v>-</v>
      </c>
      <c r="F876" s="10" t="str">
        <f t="shared" si="263"/>
        <v>ioo</v>
      </c>
      <c r="G876" s="42">
        <f t="shared" si="264"/>
        <v>0</v>
      </c>
      <c r="H876" s="43">
        <f>IF(AND($E$4=G876,$H$4=F876,$P$57&lt;=SUM(C876:E876),SUM(C876:E876)&lt;=$P$58),1+MAX(H$84:H875),0)</f>
        <v>0</v>
      </c>
      <c r="I876" s="43">
        <f t="shared" si="265"/>
        <v>0</v>
      </c>
      <c r="J876" s="219">
        <f t="shared" si="275"/>
        <v>12</v>
      </c>
      <c r="K876" s="218" t="str">
        <f>N$74</f>
        <v>-</v>
      </c>
      <c r="L876" s="46" t="str">
        <f t="shared" si="272"/>
        <v>-</v>
      </c>
      <c r="M876" s="10" t="str">
        <f t="shared" si="266"/>
        <v>ioo</v>
      </c>
      <c r="N876" s="42">
        <f t="shared" si="267"/>
        <v>0</v>
      </c>
      <c r="O876" s="43">
        <f>IF(AND($E$4=N876,$H$4=M876,$P$57&lt;=SUM(J876:L876),SUM(J876:L876)&lt;=$P$58),1+MAX(O$84:O875),0)</f>
        <v>0</v>
      </c>
      <c r="P876" s="43">
        <f t="shared" si="268"/>
        <v>0</v>
      </c>
      <c r="R876" s="10">
        <v>786</v>
      </c>
      <c r="S876" s="178" t="s">
        <v>907</v>
      </c>
      <c r="T876" s="8">
        <v>140</v>
      </c>
      <c r="U876" s="8">
        <v>259</v>
      </c>
      <c r="V876" s="8">
        <v>229</v>
      </c>
      <c r="W876" s="172">
        <f t="shared" si="273"/>
        <v>3280</v>
      </c>
      <c r="X876" s="10">
        <v>786</v>
      </c>
      <c r="AH876" s="178" t="s">
        <v>837</v>
      </c>
      <c r="AI876" s="172">
        <v>742</v>
      </c>
    </row>
    <row r="877" spans="3:35" x14ac:dyDescent="0.15">
      <c r="C877" s="217">
        <f t="shared" si="274"/>
        <v>10</v>
      </c>
      <c r="D877" s="218" t="str">
        <f>G$75</f>
        <v>-</v>
      </c>
      <c r="E877" s="46" t="str">
        <f t="shared" si="271"/>
        <v>-</v>
      </c>
      <c r="F877" s="10" t="str">
        <f t="shared" si="263"/>
        <v>ioo</v>
      </c>
      <c r="G877" s="42">
        <f t="shared" si="264"/>
        <v>0</v>
      </c>
      <c r="H877" s="43">
        <f>IF(AND($E$4=G877,$H$4=F877,$P$57&lt;=SUM(C877:E877),SUM(C877:E877)&lt;=$P$58),1+MAX(H$84:H876),0)</f>
        <v>0</v>
      </c>
      <c r="I877" s="43">
        <f t="shared" si="265"/>
        <v>0</v>
      </c>
      <c r="J877" s="219">
        <f t="shared" si="275"/>
        <v>12</v>
      </c>
      <c r="K877" s="218" t="str">
        <f>N$75</f>
        <v>-</v>
      </c>
      <c r="L877" s="46" t="str">
        <f t="shared" si="272"/>
        <v>-</v>
      </c>
      <c r="M877" s="10" t="str">
        <f t="shared" si="266"/>
        <v>ioo</v>
      </c>
      <c r="N877" s="42">
        <f t="shared" si="267"/>
        <v>0</v>
      </c>
      <c r="O877" s="43">
        <f>IF(AND($E$4=N877,$H$4=M877,$P$57&lt;=SUM(J877:L877),SUM(J877:L877)&lt;=$P$58),1+MAX(O$84:O876),0)</f>
        <v>0</v>
      </c>
      <c r="P877" s="43">
        <f t="shared" si="268"/>
        <v>0</v>
      </c>
      <c r="R877" s="10">
        <v>787</v>
      </c>
      <c r="S877" s="178" t="s">
        <v>908</v>
      </c>
      <c r="T877" s="8">
        <v>140</v>
      </c>
      <c r="U877" s="8">
        <v>249</v>
      </c>
      <c r="V877" s="8">
        <v>225</v>
      </c>
      <c r="W877" s="172">
        <f t="shared" si="273"/>
        <v>3134</v>
      </c>
      <c r="X877" s="10">
        <v>787</v>
      </c>
      <c r="AH877" s="178" t="s">
        <v>838</v>
      </c>
      <c r="AI877" s="172">
        <v>743</v>
      </c>
    </row>
    <row r="878" spans="3:35" x14ac:dyDescent="0.15">
      <c r="C878" s="217">
        <f t="shared" si="274"/>
        <v>10</v>
      </c>
      <c r="D878" s="218" t="str">
        <f>G$76</f>
        <v>-</v>
      </c>
      <c r="E878" s="46" t="str">
        <f t="shared" si="271"/>
        <v>-</v>
      </c>
      <c r="F878" s="10" t="str">
        <f t="shared" si="263"/>
        <v>ioo</v>
      </c>
      <c r="G878" s="42">
        <f t="shared" si="264"/>
        <v>0</v>
      </c>
      <c r="H878" s="43">
        <f>IF(AND($E$4=G878,$H$4=F878,$P$57&lt;=SUM(C878:E878),SUM(C878:E878)&lt;=$P$58),1+MAX(H$84:H877),0)</f>
        <v>0</v>
      </c>
      <c r="I878" s="43">
        <f t="shared" si="265"/>
        <v>0</v>
      </c>
      <c r="J878" s="219">
        <f t="shared" si="275"/>
        <v>12</v>
      </c>
      <c r="K878" s="218" t="str">
        <f>N$76</f>
        <v>-</v>
      </c>
      <c r="L878" s="46" t="str">
        <f t="shared" si="272"/>
        <v>-</v>
      </c>
      <c r="M878" s="10" t="str">
        <f t="shared" si="266"/>
        <v>ioo</v>
      </c>
      <c r="N878" s="42">
        <f t="shared" si="267"/>
        <v>0</v>
      </c>
      <c r="O878" s="43">
        <f>IF(AND($E$4=N878,$H$4=M878,$P$57&lt;=SUM(J878:L878),SUM(J878:L878)&lt;=$P$58),1+MAX(O$84:O877),0)</f>
        <v>0</v>
      </c>
      <c r="P878" s="43">
        <f t="shared" si="268"/>
        <v>0</v>
      </c>
      <c r="R878" s="10">
        <v>788</v>
      </c>
      <c r="S878" s="178" t="s">
        <v>909</v>
      </c>
      <c r="T878" s="8">
        <v>140</v>
      </c>
      <c r="U878" s="8">
        <v>189</v>
      </c>
      <c r="V878" s="8">
        <v>261</v>
      </c>
      <c r="W878" s="172">
        <f t="shared" si="273"/>
        <v>2597</v>
      </c>
      <c r="X878" s="10">
        <v>788</v>
      </c>
      <c r="AH878" s="178" t="s">
        <v>839</v>
      </c>
      <c r="AI878" s="172">
        <v>744</v>
      </c>
    </row>
    <row r="879" spans="3:35" x14ac:dyDescent="0.15">
      <c r="C879" s="217">
        <f t="shared" si="274"/>
        <v>10</v>
      </c>
      <c r="D879" s="218" t="str">
        <f>G$77</f>
        <v>-</v>
      </c>
      <c r="E879" s="46" t="str">
        <f t="shared" si="271"/>
        <v>-</v>
      </c>
      <c r="F879" s="10" t="str">
        <f t="shared" si="263"/>
        <v>ioo</v>
      </c>
      <c r="G879" s="42">
        <f t="shared" si="264"/>
        <v>0</v>
      </c>
      <c r="H879" s="43">
        <f>IF(AND($E$4=G879,$H$4=F879,$P$57&lt;=SUM(C879:E879),SUM(C879:E879)&lt;=$P$58),1+MAX(H$84:H878),0)</f>
        <v>0</v>
      </c>
      <c r="I879" s="43">
        <f t="shared" si="265"/>
        <v>0</v>
      </c>
      <c r="J879" s="219">
        <f t="shared" si="275"/>
        <v>12</v>
      </c>
      <c r="K879" s="218" t="str">
        <f>N$77</f>
        <v>-</v>
      </c>
      <c r="L879" s="46" t="str">
        <f t="shared" si="272"/>
        <v>-</v>
      </c>
      <c r="M879" s="10" t="str">
        <f t="shared" si="266"/>
        <v>ioo</v>
      </c>
      <c r="N879" s="42">
        <f t="shared" si="267"/>
        <v>0</v>
      </c>
      <c r="O879" s="43">
        <f>IF(AND($E$4=N879,$H$4=M879,$P$57&lt;=SUM(J879:L879),SUM(J879:L879)&lt;=$P$58),1+MAX(O$84:O878),0)</f>
        <v>0</v>
      </c>
      <c r="P879" s="43">
        <f t="shared" si="268"/>
        <v>0</v>
      </c>
      <c r="R879" s="10">
        <v>789</v>
      </c>
      <c r="S879" s="178" t="s">
        <v>891</v>
      </c>
      <c r="T879" s="8">
        <v>86</v>
      </c>
      <c r="U879" s="8">
        <v>54</v>
      </c>
      <c r="V879" s="8">
        <v>57</v>
      </c>
      <c r="W879" s="172">
        <f t="shared" si="273"/>
        <v>362</v>
      </c>
      <c r="X879" s="10">
        <v>789</v>
      </c>
      <c r="AH879" s="178" t="s">
        <v>840</v>
      </c>
      <c r="AI879" s="172">
        <v>745</v>
      </c>
    </row>
    <row r="880" spans="3:35" x14ac:dyDescent="0.15">
      <c r="C880" s="217">
        <f t="shared" si="274"/>
        <v>10</v>
      </c>
      <c r="D880" s="218" t="str">
        <f>G$78</f>
        <v>-</v>
      </c>
      <c r="E880" s="46" t="str">
        <f t="shared" si="271"/>
        <v>-</v>
      </c>
      <c r="F880" s="10" t="str">
        <f t="shared" si="263"/>
        <v>ioo</v>
      </c>
      <c r="G880" s="42">
        <f t="shared" si="264"/>
        <v>0</v>
      </c>
      <c r="H880" s="43">
        <f>IF(AND($E$4=G880,$H$4=F880,$P$57&lt;=SUM(C880:E880),SUM(C880:E880)&lt;=$P$58),1+MAX(H$84:H879),0)</f>
        <v>0</v>
      </c>
      <c r="I880" s="43">
        <f t="shared" si="265"/>
        <v>0</v>
      </c>
      <c r="J880" s="219">
        <f t="shared" si="275"/>
        <v>12</v>
      </c>
      <c r="K880" s="218" t="str">
        <f>N$78</f>
        <v>-</v>
      </c>
      <c r="L880" s="46" t="str">
        <f t="shared" si="272"/>
        <v>-</v>
      </c>
      <c r="M880" s="10" t="str">
        <f t="shared" si="266"/>
        <v>ioo</v>
      </c>
      <c r="N880" s="42">
        <f t="shared" si="267"/>
        <v>0</v>
      </c>
      <c r="O880" s="43">
        <f>IF(AND($E$4=N880,$H$4=M880,$P$57&lt;=SUM(J880:L880),SUM(J880:L880)&lt;=$P$58),1+MAX(O$84:O879),0)</f>
        <v>0</v>
      </c>
      <c r="P880" s="43">
        <f t="shared" si="268"/>
        <v>0</v>
      </c>
      <c r="R880" s="10">
        <v>790</v>
      </c>
      <c r="S880" s="178" t="s">
        <v>892</v>
      </c>
      <c r="T880" s="8">
        <v>86</v>
      </c>
      <c r="U880" s="8">
        <v>54</v>
      </c>
      <c r="V880" s="8">
        <v>242</v>
      </c>
      <c r="W880" s="172">
        <f t="shared" si="273"/>
        <v>684</v>
      </c>
      <c r="X880" s="10">
        <v>790</v>
      </c>
      <c r="AH880" s="178" t="s">
        <v>841</v>
      </c>
      <c r="AI880" s="172">
        <v>746</v>
      </c>
    </row>
    <row r="881" spans="3:35" x14ac:dyDescent="0.15">
      <c r="C881" s="217">
        <f t="shared" si="274"/>
        <v>10</v>
      </c>
      <c r="D881" s="218" t="str">
        <f>G$79</f>
        <v>-</v>
      </c>
      <c r="E881" s="46" t="str">
        <f t="shared" si="271"/>
        <v>-</v>
      </c>
      <c r="F881" s="10" t="str">
        <f t="shared" si="263"/>
        <v>ioo</v>
      </c>
      <c r="G881" s="42">
        <f t="shared" si="264"/>
        <v>0</v>
      </c>
      <c r="H881" s="43">
        <f>IF(AND($E$4=G881,$H$4=F881,$P$57&lt;=SUM(C881:E881),SUM(C881:E881)&lt;=$P$58),1+MAX(H$84:H880),0)</f>
        <v>0</v>
      </c>
      <c r="I881" s="43">
        <f t="shared" si="265"/>
        <v>0</v>
      </c>
      <c r="J881" s="219">
        <f t="shared" si="275"/>
        <v>12</v>
      </c>
      <c r="K881" s="218" t="str">
        <f>N$79</f>
        <v>-</v>
      </c>
      <c r="L881" s="46" t="str">
        <f t="shared" si="272"/>
        <v>-</v>
      </c>
      <c r="M881" s="10" t="str">
        <f t="shared" si="266"/>
        <v>ioo</v>
      </c>
      <c r="N881" s="42">
        <f t="shared" si="267"/>
        <v>0</v>
      </c>
      <c r="O881" s="43">
        <f>IF(AND($E$4=N881,$H$4=M881,$P$57&lt;=SUM(J881:L881),SUM(J881:L881)&lt;=$P$58),1+MAX(O$84:O880),0)</f>
        <v>0</v>
      </c>
      <c r="P881" s="43">
        <f t="shared" si="268"/>
        <v>0</v>
      </c>
      <c r="R881" s="10">
        <v>791</v>
      </c>
      <c r="S881" s="178" t="s">
        <v>893</v>
      </c>
      <c r="T881" s="8">
        <v>274</v>
      </c>
      <c r="U881" s="8">
        <v>280</v>
      </c>
      <c r="V881" s="8">
        <v>219</v>
      </c>
      <c r="W881" s="172">
        <f t="shared" si="273"/>
        <v>4722</v>
      </c>
      <c r="X881" s="10">
        <v>791</v>
      </c>
      <c r="AH881" s="178" t="s">
        <v>842</v>
      </c>
      <c r="AI881" s="172">
        <v>747</v>
      </c>
    </row>
    <row r="882" spans="3:35" x14ac:dyDescent="0.15">
      <c r="C882" s="217">
        <f t="shared" si="274"/>
        <v>10</v>
      </c>
      <c r="D882" s="218" t="str">
        <f>G$80</f>
        <v>-</v>
      </c>
      <c r="E882" s="46" t="str">
        <f t="shared" si="271"/>
        <v>-</v>
      </c>
      <c r="F882" s="10" t="str">
        <f t="shared" si="263"/>
        <v>ioo</v>
      </c>
      <c r="G882" s="42">
        <f t="shared" si="264"/>
        <v>0</v>
      </c>
      <c r="H882" s="43">
        <f>IF(AND($E$4=G882,$H$4=F882,$P$57&lt;=SUM(C882:E882),SUM(C882:E882)&lt;=$P$58),1+MAX(H$84:H881),0)</f>
        <v>0</v>
      </c>
      <c r="I882" s="43">
        <f t="shared" si="265"/>
        <v>0</v>
      </c>
      <c r="J882" s="219">
        <f t="shared" si="275"/>
        <v>12</v>
      </c>
      <c r="K882" s="218" t="str">
        <f>N$80</f>
        <v>-</v>
      </c>
      <c r="L882" s="46" t="str">
        <f t="shared" si="272"/>
        <v>-</v>
      </c>
      <c r="M882" s="10" t="str">
        <f t="shared" si="266"/>
        <v>ioo</v>
      </c>
      <c r="N882" s="42">
        <f t="shared" si="267"/>
        <v>0</v>
      </c>
      <c r="O882" s="43">
        <f>IF(AND($E$4=N882,$H$4=M882,$P$57&lt;=SUM(J882:L882),SUM(J882:L882)&lt;=$P$58),1+MAX(O$84:O881),0)</f>
        <v>0</v>
      </c>
      <c r="P882" s="43">
        <f t="shared" si="268"/>
        <v>0</v>
      </c>
      <c r="R882" s="10">
        <v>792</v>
      </c>
      <c r="S882" s="178" t="s">
        <v>894</v>
      </c>
      <c r="T882" s="8">
        <v>274</v>
      </c>
      <c r="U882" s="8">
        <v>280</v>
      </c>
      <c r="V882" s="8">
        <v>219</v>
      </c>
      <c r="W882" s="172">
        <f t="shared" si="273"/>
        <v>4722</v>
      </c>
      <c r="X882" s="10">
        <v>792</v>
      </c>
      <c r="AH882" s="178" t="s">
        <v>843</v>
      </c>
      <c r="AI882" s="172">
        <v>748</v>
      </c>
    </row>
    <row r="883" spans="3:35" x14ac:dyDescent="0.15">
      <c r="C883" s="217">
        <f t="shared" si="274"/>
        <v>10</v>
      </c>
      <c r="D883" s="218" t="str">
        <f>G$81</f>
        <v>-</v>
      </c>
      <c r="E883" s="46" t="str">
        <f t="shared" si="271"/>
        <v>-</v>
      </c>
      <c r="F883" s="10" t="str">
        <f t="shared" si="263"/>
        <v>ioo</v>
      </c>
      <c r="G883" s="42">
        <f t="shared" si="264"/>
        <v>0</v>
      </c>
      <c r="H883" s="43">
        <f>IF(AND($E$4=G883,$H$4=F883,$P$57&lt;=SUM(C883:E883),SUM(C883:E883)&lt;=$P$58),1+MAX(H$84:H882),0)</f>
        <v>0</v>
      </c>
      <c r="I883" s="43">
        <f t="shared" si="265"/>
        <v>0</v>
      </c>
      <c r="J883" s="219">
        <f t="shared" si="275"/>
        <v>12</v>
      </c>
      <c r="K883" s="218" t="str">
        <f>N$81</f>
        <v>-</v>
      </c>
      <c r="L883" s="46" t="str">
        <f t="shared" si="272"/>
        <v>-</v>
      </c>
      <c r="M883" s="10" t="str">
        <f t="shared" si="266"/>
        <v>ioo</v>
      </c>
      <c r="N883" s="42">
        <f t="shared" si="267"/>
        <v>0</v>
      </c>
      <c r="O883" s="43">
        <f>IF(AND($E$4=N883,$H$4=M883,$P$57&lt;=SUM(J883:L883),SUM(J883:L883)&lt;=$P$58),1+MAX(O$84:O882),0)</f>
        <v>0</v>
      </c>
      <c r="P883" s="43">
        <f t="shared" si="268"/>
        <v>0</v>
      </c>
      <c r="R883" s="10">
        <v>793</v>
      </c>
      <c r="S883" s="178" t="s">
        <v>895</v>
      </c>
      <c r="T883" s="8">
        <v>218</v>
      </c>
      <c r="U883" s="8">
        <v>249</v>
      </c>
      <c r="V883" s="8">
        <v>254</v>
      </c>
      <c r="W883" s="172">
        <f t="shared" si="273"/>
        <v>4069</v>
      </c>
      <c r="X883" s="10">
        <v>793</v>
      </c>
      <c r="AH883" s="178" t="s">
        <v>844</v>
      </c>
      <c r="AI883" s="172">
        <v>749</v>
      </c>
    </row>
    <row r="884" spans="3:35" x14ac:dyDescent="0.15">
      <c r="C884" s="217">
        <f t="shared" ref="C884:C899" si="276">F$68</f>
        <v>11</v>
      </c>
      <c r="D884" s="218">
        <f>G$66</f>
        <v>13</v>
      </c>
      <c r="E884" s="46" t="str">
        <f t="shared" si="271"/>
        <v>-</v>
      </c>
      <c r="F884" s="10" t="str">
        <f t="shared" si="263"/>
        <v>oio</v>
      </c>
      <c r="G884" s="42">
        <f t="shared" si="264"/>
        <v>0</v>
      </c>
      <c r="H884" s="43">
        <f>IF(AND($E$4=G884,$H$4=F884,$P$57&lt;=SUM(C884:E884),SUM(C884:E884)&lt;=$P$58),1+MAX(H$84:H883),0)</f>
        <v>0</v>
      </c>
      <c r="I884" s="43">
        <f t="shared" si="265"/>
        <v>0</v>
      </c>
      <c r="J884" s="219" t="str">
        <f t="shared" ref="J884:J899" si="277">M$68</f>
        <v>-</v>
      </c>
      <c r="K884" s="218">
        <f>N$66</f>
        <v>13</v>
      </c>
      <c r="L884" s="46" t="str">
        <f t="shared" si="272"/>
        <v>-</v>
      </c>
      <c r="M884" s="10" t="str">
        <f t="shared" si="266"/>
        <v>oio</v>
      </c>
      <c r="N884" s="42">
        <f t="shared" si="267"/>
        <v>0</v>
      </c>
      <c r="O884" s="43">
        <f>IF(AND($E$4=N884,$H$4=M884,$P$57&lt;=SUM(J884:L884),SUM(J884:L884)&lt;=$P$58),1+MAX(O$84:O883),0)</f>
        <v>0</v>
      </c>
      <c r="P884" s="43">
        <f t="shared" si="268"/>
        <v>0</v>
      </c>
      <c r="R884" s="10">
        <v>794</v>
      </c>
      <c r="S884" s="178" t="s">
        <v>896</v>
      </c>
      <c r="T884" s="8">
        <v>214</v>
      </c>
      <c r="U884" s="8">
        <v>259</v>
      </c>
      <c r="V884" s="8">
        <v>259</v>
      </c>
      <c r="W884" s="172">
        <f t="shared" si="273"/>
        <v>4225</v>
      </c>
      <c r="X884" s="10">
        <v>794</v>
      </c>
      <c r="AH884" s="178" t="s">
        <v>845</v>
      </c>
      <c r="AI884" s="172">
        <v>750</v>
      </c>
    </row>
    <row r="885" spans="3:35" x14ac:dyDescent="0.15">
      <c r="C885" s="217">
        <f t="shared" si="276"/>
        <v>11</v>
      </c>
      <c r="D885" s="218">
        <f>G$67</f>
        <v>14</v>
      </c>
      <c r="E885" s="46" t="str">
        <f t="shared" si="271"/>
        <v>-</v>
      </c>
      <c r="F885" s="10" t="str">
        <f t="shared" si="263"/>
        <v>oio</v>
      </c>
      <c r="G885" s="42">
        <f t="shared" si="264"/>
        <v>0</v>
      </c>
      <c r="H885" s="43">
        <f>IF(AND($E$4=G885,$H$4=F885,$P$57&lt;=SUM(C885:E885),SUM(C885:E885)&lt;=$P$58),1+MAX(H$84:H884),0)</f>
        <v>0</v>
      </c>
      <c r="I885" s="43">
        <f t="shared" si="265"/>
        <v>0</v>
      </c>
      <c r="J885" s="219" t="str">
        <f t="shared" si="277"/>
        <v>-</v>
      </c>
      <c r="K885" s="218" t="str">
        <f>N$67</f>
        <v>-</v>
      </c>
      <c r="L885" s="46" t="str">
        <f t="shared" si="272"/>
        <v>-</v>
      </c>
      <c r="M885" s="10" t="str">
        <f t="shared" si="266"/>
        <v>ooo</v>
      </c>
      <c r="N885" s="42">
        <f t="shared" si="267"/>
        <v>0</v>
      </c>
      <c r="O885" s="43">
        <f>IF(AND($E$4=N885,$H$4=M885,$P$57&lt;=SUM(J885:L885),SUM(J885:L885)&lt;=$P$58),1+MAX(O$84:O884),0)</f>
        <v>0</v>
      </c>
      <c r="P885" s="43">
        <f t="shared" si="268"/>
        <v>0</v>
      </c>
      <c r="R885" s="10">
        <v>795</v>
      </c>
      <c r="S885" s="178" t="s">
        <v>897</v>
      </c>
      <c r="T885" s="8">
        <v>142</v>
      </c>
      <c r="U885" s="8">
        <v>316</v>
      </c>
      <c r="V885" s="8">
        <v>85</v>
      </c>
      <c r="W885" s="172">
        <f t="shared" si="273"/>
        <v>2553</v>
      </c>
      <c r="X885" s="10">
        <v>795</v>
      </c>
      <c r="AH885" s="178" t="s">
        <v>847</v>
      </c>
      <c r="AI885" s="172">
        <v>751</v>
      </c>
    </row>
    <row r="886" spans="3:35" x14ac:dyDescent="0.15">
      <c r="C886" s="217">
        <f t="shared" si="276"/>
        <v>11</v>
      </c>
      <c r="D886" s="218" t="str">
        <f>G$68</f>
        <v>-</v>
      </c>
      <c r="E886" s="46" t="str">
        <f t="shared" si="271"/>
        <v>-</v>
      </c>
      <c r="F886" s="10" t="str">
        <f t="shared" si="263"/>
        <v>ioo</v>
      </c>
      <c r="G886" s="42">
        <f t="shared" si="264"/>
        <v>0</v>
      </c>
      <c r="H886" s="43">
        <f>IF(AND($E$4=G886,$H$4=F886,$P$57&lt;=SUM(C886:E886),SUM(C886:E886)&lt;=$P$58),1+MAX(H$84:H885),0)</f>
        <v>0</v>
      </c>
      <c r="I886" s="43">
        <f t="shared" si="265"/>
        <v>0</v>
      </c>
      <c r="J886" s="219" t="str">
        <f t="shared" si="277"/>
        <v>-</v>
      </c>
      <c r="K886" s="218" t="str">
        <f>N$68</f>
        <v>-</v>
      </c>
      <c r="L886" s="46" t="str">
        <f t="shared" si="272"/>
        <v>-</v>
      </c>
      <c r="M886" s="10" t="str">
        <f t="shared" si="266"/>
        <v>ooo</v>
      </c>
      <c r="N886" s="42">
        <f t="shared" si="267"/>
        <v>0</v>
      </c>
      <c r="O886" s="43">
        <f>IF(AND($E$4=N886,$H$4=M886,$P$57&lt;=SUM(J886:L886),SUM(J886:L886)&lt;=$P$58),1+MAX(O$84:O885),0)</f>
        <v>0</v>
      </c>
      <c r="P886" s="43">
        <f t="shared" si="268"/>
        <v>0</v>
      </c>
      <c r="R886" s="10">
        <v>796</v>
      </c>
      <c r="S886" s="178" t="s">
        <v>898</v>
      </c>
      <c r="T886" s="8">
        <v>166</v>
      </c>
      <c r="U886" s="8">
        <v>330</v>
      </c>
      <c r="V886" s="8">
        <v>144</v>
      </c>
      <c r="W886" s="172">
        <f t="shared" si="273"/>
        <v>3603</v>
      </c>
      <c r="X886" s="10">
        <v>796</v>
      </c>
      <c r="AH886" s="178" t="s">
        <v>849</v>
      </c>
      <c r="AI886" s="172">
        <v>752</v>
      </c>
    </row>
    <row r="887" spans="3:35" x14ac:dyDescent="0.15">
      <c r="C887" s="217">
        <f t="shared" si="276"/>
        <v>11</v>
      </c>
      <c r="D887" s="218" t="str">
        <f>G$69</f>
        <v>-</v>
      </c>
      <c r="E887" s="46" t="str">
        <f t="shared" si="271"/>
        <v>-</v>
      </c>
      <c r="F887" s="10" t="str">
        <f t="shared" si="263"/>
        <v>ioo</v>
      </c>
      <c r="G887" s="42">
        <f t="shared" si="264"/>
        <v>0</v>
      </c>
      <c r="H887" s="43">
        <f>IF(AND($E$4=G887,$H$4=F887,$P$57&lt;=SUM(C887:E887),SUM(C887:E887)&lt;=$P$58),1+MAX(H$84:H886),0)</f>
        <v>0</v>
      </c>
      <c r="I887" s="43">
        <f t="shared" si="265"/>
        <v>0</v>
      </c>
      <c r="J887" s="219" t="str">
        <f t="shared" si="277"/>
        <v>-</v>
      </c>
      <c r="K887" s="218" t="str">
        <f>N$69</f>
        <v>-</v>
      </c>
      <c r="L887" s="46" t="str">
        <f t="shared" si="272"/>
        <v>-</v>
      </c>
      <c r="M887" s="10" t="str">
        <f t="shared" si="266"/>
        <v>ooo</v>
      </c>
      <c r="N887" s="42">
        <f t="shared" si="267"/>
        <v>0</v>
      </c>
      <c r="O887" s="43">
        <f>IF(AND($E$4=N887,$H$4=M887,$P$57&lt;=SUM(J887:L887),SUM(J887:L887)&lt;=$P$58),1+MAX(O$84:O886),0)</f>
        <v>0</v>
      </c>
      <c r="P887" s="43">
        <f t="shared" si="268"/>
        <v>0</v>
      </c>
      <c r="R887" s="10">
        <v>797</v>
      </c>
      <c r="S887" s="178" t="s">
        <v>899</v>
      </c>
      <c r="T887" s="8">
        <v>194</v>
      </c>
      <c r="U887" s="8">
        <v>207</v>
      </c>
      <c r="V887" s="8">
        <v>200</v>
      </c>
      <c r="W887" s="172">
        <f t="shared" si="273"/>
        <v>2897</v>
      </c>
      <c r="X887" s="10">
        <v>797</v>
      </c>
      <c r="AH887" s="178" t="s">
        <v>850</v>
      </c>
      <c r="AI887" s="172">
        <v>753</v>
      </c>
    </row>
    <row r="888" spans="3:35" x14ac:dyDescent="0.15">
      <c r="C888" s="217">
        <f t="shared" si="276"/>
        <v>11</v>
      </c>
      <c r="D888" s="218" t="str">
        <f>G$70</f>
        <v>-</v>
      </c>
      <c r="E888" s="46" t="str">
        <f t="shared" si="271"/>
        <v>-</v>
      </c>
      <c r="F888" s="10" t="str">
        <f t="shared" si="263"/>
        <v>ioo</v>
      </c>
      <c r="G888" s="42">
        <f t="shared" si="264"/>
        <v>0</v>
      </c>
      <c r="H888" s="43">
        <f>IF(AND($E$4=G888,$H$4=F888,$P$57&lt;=SUM(C888:E888),SUM(C888:E888)&lt;=$P$58),1+MAX(H$84:H887),0)</f>
        <v>0</v>
      </c>
      <c r="I888" s="43">
        <f t="shared" si="265"/>
        <v>0</v>
      </c>
      <c r="J888" s="219" t="str">
        <f t="shared" si="277"/>
        <v>-</v>
      </c>
      <c r="K888" s="218" t="str">
        <f>N$70</f>
        <v>-</v>
      </c>
      <c r="L888" s="46" t="str">
        <f t="shared" si="272"/>
        <v>-</v>
      </c>
      <c r="M888" s="10" t="str">
        <f t="shared" si="266"/>
        <v>ooo</v>
      </c>
      <c r="N888" s="42">
        <f t="shared" si="267"/>
        <v>0</v>
      </c>
      <c r="O888" s="43">
        <f>IF(AND($E$4=N888,$H$4=M888,$P$57&lt;=SUM(J888:L888),SUM(J888:L888)&lt;=$P$58),1+MAX(O$84:O887),0)</f>
        <v>0</v>
      </c>
      <c r="P888" s="43">
        <f t="shared" si="268"/>
        <v>0</v>
      </c>
      <c r="R888" s="10">
        <v>798</v>
      </c>
      <c r="S888" s="178" t="s">
        <v>900</v>
      </c>
      <c r="T888" s="8">
        <v>118</v>
      </c>
      <c r="U888" s="8">
        <v>355</v>
      </c>
      <c r="V888" s="8">
        <v>253</v>
      </c>
      <c r="W888" s="172">
        <f t="shared" si="273"/>
        <v>4300</v>
      </c>
      <c r="X888" s="10">
        <v>798</v>
      </c>
      <c r="AH888" s="178" t="s">
        <v>851</v>
      </c>
      <c r="AI888" s="172">
        <v>754</v>
      </c>
    </row>
    <row r="889" spans="3:35" x14ac:dyDescent="0.15">
      <c r="C889" s="217">
        <f t="shared" si="276"/>
        <v>11</v>
      </c>
      <c r="D889" s="218" t="str">
        <f>G$71</f>
        <v>-</v>
      </c>
      <c r="E889" s="46" t="str">
        <f t="shared" si="271"/>
        <v>-</v>
      </c>
      <c r="F889" s="10" t="str">
        <f t="shared" si="263"/>
        <v>ioo</v>
      </c>
      <c r="G889" s="42">
        <f t="shared" si="264"/>
        <v>0</v>
      </c>
      <c r="H889" s="43">
        <f>IF(AND($E$4=G889,$H$4=F889,$P$57&lt;=SUM(C889:E889),SUM(C889:E889)&lt;=$P$58),1+MAX(H$84:H888),0)</f>
        <v>0</v>
      </c>
      <c r="I889" s="43">
        <f t="shared" si="265"/>
        <v>0</v>
      </c>
      <c r="J889" s="219" t="str">
        <f t="shared" si="277"/>
        <v>-</v>
      </c>
      <c r="K889" s="218" t="str">
        <f>N$71</f>
        <v>-</v>
      </c>
      <c r="L889" s="46" t="str">
        <f t="shared" si="272"/>
        <v>-</v>
      </c>
      <c r="M889" s="10" t="str">
        <f t="shared" si="266"/>
        <v>ooo</v>
      </c>
      <c r="N889" s="42">
        <f t="shared" si="267"/>
        <v>0</v>
      </c>
      <c r="O889" s="43">
        <f>IF(AND($E$4=N889,$H$4=M889,$P$57&lt;=SUM(J889:L889),SUM(J889:L889)&lt;=$P$58),1+MAX(O$84:O888),0)</f>
        <v>0</v>
      </c>
      <c r="P889" s="43">
        <f t="shared" si="268"/>
        <v>0</v>
      </c>
      <c r="R889" s="10">
        <v>799</v>
      </c>
      <c r="S889" s="178" t="s">
        <v>901</v>
      </c>
      <c r="T889" s="8">
        <v>446</v>
      </c>
      <c r="U889" s="8">
        <v>188</v>
      </c>
      <c r="V889" s="8">
        <v>99</v>
      </c>
      <c r="W889" s="172">
        <f t="shared" si="273"/>
        <v>2865</v>
      </c>
      <c r="X889" s="10">
        <v>799</v>
      </c>
      <c r="AH889" s="178" t="s">
        <v>852</v>
      </c>
      <c r="AI889" s="172">
        <v>755</v>
      </c>
    </row>
    <row r="890" spans="3:35" x14ac:dyDescent="0.15">
      <c r="C890" s="217">
        <f t="shared" si="276"/>
        <v>11</v>
      </c>
      <c r="D890" s="218" t="str">
        <f>G$72</f>
        <v>-</v>
      </c>
      <c r="E890" s="46" t="str">
        <f t="shared" si="271"/>
        <v>-</v>
      </c>
      <c r="F890" s="10" t="str">
        <f t="shared" si="263"/>
        <v>ioo</v>
      </c>
      <c r="G890" s="42">
        <f t="shared" si="264"/>
        <v>0</v>
      </c>
      <c r="H890" s="43">
        <f>IF(AND($E$4=G890,$H$4=F890,$P$57&lt;=SUM(C890:E890),SUM(C890:E890)&lt;=$P$58),1+MAX(H$84:H889),0)</f>
        <v>0</v>
      </c>
      <c r="I890" s="43">
        <f t="shared" si="265"/>
        <v>0</v>
      </c>
      <c r="J890" s="219" t="str">
        <f t="shared" si="277"/>
        <v>-</v>
      </c>
      <c r="K890" s="218" t="str">
        <f>N$72</f>
        <v>-</v>
      </c>
      <c r="L890" s="46" t="str">
        <f t="shared" si="272"/>
        <v>-</v>
      </c>
      <c r="M890" s="10" t="str">
        <f t="shared" si="266"/>
        <v>ooo</v>
      </c>
      <c r="N890" s="42">
        <f t="shared" si="267"/>
        <v>0</v>
      </c>
      <c r="O890" s="43">
        <f>IF(AND($E$4=N890,$H$4=M890,$P$57&lt;=SUM(J890:L890),SUM(J890:L890)&lt;=$P$58),1+MAX(O$84:O889),0)</f>
        <v>0</v>
      </c>
      <c r="P890" s="43">
        <f t="shared" si="268"/>
        <v>0</v>
      </c>
      <c r="R890" s="10">
        <v>800</v>
      </c>
      <c r="S890" s="178" t="s">
        <v>902</v>
      </c>
      <c r="T890" s="8">
        <v>194</v>
      </c>
      <c r="U890" s="8">
        <v>251</v>
      </c>
      <c r="V890" s="8">
        <v>201</v>
      </c>
      <c r="W890" s="172">
        <f t="shared" si="273"/>
        <v>3479</v>
      </c>
      <c r="X890" s="10">
        <v>800</v>
      </c>
      <c r="AH890" s="178" t="s">
        <v>853</v>
      </c>
      <c r="AI890" s="172">
        <v>756</v>
      </c>
    </row>
    <row r="891" spans="3:35" x14ac:dyDescent="0.15">
      <c r="C891" s="217">
        <f t="shared" si="276"/>
        <v>11</v>
      </c>
      <c r="D891" s="218" t="str">
        <f>G$73</f>
        <v>-</v>
      </c>
      <c r="E891" s="46" t="str">
        <f t="shared" si="271"/>
        <v>-</v>
      </c>
      <c r="F891" s="10" t="str">
        <f t="shared" si="263"/>
        <v>ioo</v>
      </c>
      <c r="G891" s="42">
        <f t="shared" si="264"/>
        <v>0</v>
      </c>
      <c r="H891" s="43">
        <f>IF(AND($E$4=G891,$H$4=F891,$P$57&lt;=SUM(C891:E891),SUM(C891:E891)&lt;=$P$58),1+MAX(H$84:H890),0)</f>
        <v>0</v>
      </c>
      <c r="I891" s="43">
        <f t="shared" si="265"/>
        <v>0</v>
      </c>
      <c r="J891" s="219" t="str">
        <f t="shared" si="277"/>
        <v>-</v>
      </c>
      <c r="K891" s="218" t="str">
        <f>N$73</f>
        <v>-</v>
      </c>
      <c r="L891" s="46" t="str">
        <f t="shared" si="272"/>
        <v>-</v>
      </c>
      <c r="M891" s="10" t="str">
        <f t="shared" si="266"/>
        <v>ooo</v>
      </c>
      <c r="N891" s="42">
        <f t="shared" si="267"/>
        <v>0</v>
      </c>
      <c r="O891" s="43">
        <f>IF(AND($E$4=N891,$H$4=M891,$P$57&lt;=SUM(J891:L891),SUM(J891:L891)&lt;=$P$58),1+MAX(O$84:O890),0)</f>
        <v>0</v>
      </c>
      <c r="P891" s="43">
        <f t="shared" si="268"/>
        <v>0</v>
      </c>
      <c r="R891" s="10">
        <v>801</v>
      </c>
      <c r="S891" s="181" t="s">
        <v>903</v>
      </c>
      <c r="T891" s="26">
        <v>160</v>
      </c>
      <c r="U891" s="26">
        <v>246</v>
      </c>
      <c r="V891" s="26">
        <v>225</v>
      </c>
      <c r="W891" s="68">
        <f t="shared" si="273"/>
        <v>3293</v>
      </c>
      <c r="X891" s="10">
        <v>801</v>
      </c>
      <c r="AH891" s="178" t="s">
        <v>854</v>
      </c>
      <c r="AI891" s="172">
        <v>757</v>
      </c>
    </row>
    <row r="892" spans="3:35" x14ac:dyDescent="0.15">
      <c r="C892" s="217">
        <f t="shared" si="276"/>
        <v>11</v>
      </c>
      <c r="D892" s="218" t="str">
        <f>G$74</f>
        <v>-</v>
      </c>
      <c r="E892" s="46" t="str">
        <f t="shared" si="271"/>
        <v>-</v>
      </c>
      <c r="F892" s="10" t="str">
        <f t="shared" si="263"/>
        <v>ioo</v>
      </c>
      <c r="G892" s="42">
        <f t="shared" si="264"/>
        <v>0</v>
      </c>
      <c r="H892" s="43">
        <f>IF(AND($E$4=G892,$H$4=F892,$P$57&lt;=SUM(C892:E892),SUM(C892:E892)&lt;=$P$58),1+MAX(H$84:H891),0)</f>
        <v>0</v>
      </c>
      <c r="I892" s="43">
        <f t="shared" si="265"/>
        <v>0</v>
      </c>
      <c r="J892" s="219" t="str">
        <f t="shared" si="277"/>
        <v>-</v>
      </c>
      <c r="K892" s="218" t="str">
        <f>N$74</f>
        <v>-</v>
      </c>
      <c r="L892" s="46" t="str">
        <f t="shared" si="272"/>
        <v>-</v>
      </c>
      <c r="M892" s="10" t="str">
        <f t="shared" si="266"/>
        <v>ooo</v>
      </c>
      <c r="N892" s="42">
        <f t="shared" si="267"/>
        <v>0</v>
      </c>
      <c r="O892" s="43">
        <f>IF(AND($E$4=N892,$H$4=M892,$P$57&lt;=SUM(J892:L892),SUM(J892:L892)&lt;=$P$58),1+MAX(O$84:O891),0)</f>
        <v>0</v>
      </c>
      <c r="P892" s="43">
        <f t="shared" si="268"/>
        <v>0</v>
      </c>
      <c r="R892" s="50" t="s">
        <v>910</v>
      </c>
      <c r="S892" s="51" t="s">
        <v>911</v>
      </c>
      <c r="T892" s="52" t="s">
        <v>912</v>
      </c>
      <c r="U892" s="52" t="s">
        <v>913</v>
      </c>
      <c r="V892" s="52" t="s">
        <v>914</v>
      </c>
      <c r="W892" s="53">
        <f>W83</f>
        <v>39</v>
      </c>
      <c r="X892" s="52" t="s">
        <v>1</v>
      </c>
      <c r="Y892" s="54"/>
      <c r="Z892" s="54"/>
      <c r="AA892" s="54"/>
      <c r="AB892" s="54"/>
      <c r="AC892" s="54"/>
      <c r="AD892" s="54"/>
      <c r="AE892" s="54"/>
      <c r="AF892" s="31"/>
      <c r="AG892" s="13"/>
      <c r="AH892" s="178" t="s">
        <v>855</v>
      </c>
      <c r="AI892" s="172">
        <v>758</v>
      </c>
    </row>
    <row r="893" spans="3:35" x14ac:dyDescent="0.15">
      <c r="C893" s="217">
        <f t="shared" si="276"/>
        <v>11</v>
      </c>
      <c r="D893" s="218" t="str">
        <f>G$75</f>
        <v>-</v>
      </c>
      <c r="E893" s="46" t="str">
        <f t="shared" si="271"/>
        <v>-</v>
      </c>
      <c r="F893" s="10" t="str">
        <f t="shared" si="263"/>
        <v>ioo</v>
      </c>
      <c r="G893" s="42">
        <f t="shared" si="264"/>
        <v>0</v>
      </c>
      <c r="H893" s="43">
        <f>IF(AND($E$4=G893,$H$4=F893,$P$57&lt;=SUM(C893:E893),SUM(C893:E893)&lt;=$P$58),1+MAX(H$84:H892),0)</f>
        <v>0</v>
      </c>
      <c r="I893" s="43">
        <f t="shared" si="265"/>
        <v>0</v>
      </c>
      <c r="J893" s="219" t="str">
        <f t="shared" si="277"/>
        <v>-</v>
      </c>
      <c r="K893" s="218" t="str">
        <f>N$75</f>
        <v>-</v>
      </c>
      <c r="L893" s="46" t="str">
        <f t="shared" si="272"/>
        <v>-</v>
      </c>
      <c r="M893" s="10" t="str">
        <f t="shared" si="266"/>
        <v>ooo</v>
      </c>
      <c r="N893" s="42">
        <f t="shared" si="267"/>
        <v>0</v>
      </c>
      <c r="O893" s="43">
        <f>IF(AND($E$4=N893,$H$4=M893,$P$57&lt;=SUM(J893:L893),SUM(J893:L893)&lt;=$P$58),1+MAX(O$84:O892),0)</f>
        <v>0</v>
      </c>
      <c r="P893" s="43">
        <f t="shared" si="268"/>
        <v>0</v>
      </c>
      <c r="AH893" s="178" t="s">
        <v>857</v>
      </c>
      <c r="AI893" s="172">
        <v>759</v>
      </c>
    </row>
    <row r="894" spans="3:35" x14ac:dyDescent="0.15">
      <c r="C894" s="217">
        <f t="shared" si="276"/>
        <v>11</v>
      </c>
      <c r="D894" s="218" t="str">
        <f>G$76</f>
        <v>-</v>
      </c>
      <c r="E894" s="46" t="str">
        <f t="shared" si="271"/>
        <v>-</v>
      </c>
      <c r="F894" s="10" t="str">
        <f t="shared" si="263"/>
        <v>ioo</v>
      </c>
      <c r="G894" s="42">
        <f t="shared" si="264"/>
        <v>0</v>
      </c>
      <c r="H894" s="43">
        <f>IF(AND($E$4=G894,$H$4=F894,$P$57&lt;=SUM(C894:E894),SUM(C894:E894)&lt;=$P$58),1+MAX(H$84:H893),0)</f>
        <v>0</v>
      </c>
      <c r="I894" s="43">
        <f t="shared" si="265"/>
        <v>0</v>
      </c>
      <c r="J894" s="219" t="str">
        <f t="shared" si="277"/>
        <v>-</v>
      </c>
      <c r="K894" s="218" t="str">
        <f>N$76</f>
        <v>-</v>
      </c>
      <c r="L894" s="46" t="str">
        <f t="shared" si="272"/>
        <v>-</v>
      </c>
      <c r="M894" s="10" t="str">
        <f t="shared" si="266"/>
        <v>ooo</v>
      </c>
      <c r="N894" s="42">
        <f t="shared" si="267"/>
        <v>0</v>
      </c>
      <c r="O894" s="43">
        <f>IF(AND($E$4=N894,$H$4=M894,$P$57&lt;=SUM(J894:L894),SUM(J894:L894)&lt;=$P$58),1+MAX(O$84:O893),0)</f>
        <v>0</v>
      </c>
      <c r="P894" s="43">
        <f t="shared" si="268"/>
        <v>0</v>
      </c>
      <c r="AH894" s="178" t="s">
        <v>858</v>
      </c>
      <c r="AI894" s="172">
        <v>760</v>
      </c>
    </row>
    <row r="895" spans="3:35" x14ac:dyDescent="0.15">
      <c r="C895" s="217">
        <f t="shared" si="276"/>
        <v>11</v>
      </c>
      <c r="D895" s="218" t="str">
        <f>G$77</f>
        <v>-</v>
      </c>
      <c r="E895" s="46" t="str">
        <f t="shared" si="271"/>
        <v>-</v>
      </c>
      <c r="F895" s="10" t="str">
        <f t="shared" si="263"/>
        <v>ioo</v>
      </c>
      <c r="G895" s="42">
        <f t="shared" si="264"/>
        <v>0</v>
      </c>
      <c r="H895" s="43">
        <f>IF(AND($E$4=G895,$H$4=F895,$P$57&lt;=SUM(C895:E895),SUM(C895:E895)&lt;=$P$58),1+MAX(H$84:H894),0)</f>
        <v>0</v>
      </c>
      <c r="I895" s="43">
        <f t="shared" si="265"/>
        <v>0</v>
      </c>
      <c r="J895" s="219" t="str">
        <f t="shared" si="277"/>
        <v>-</v>
      </c>
      <c r="K895" s="218" t="str">
        <f>N$77</f>
        <v>-</v>
      </c>
      <c r="L895" s="46" t="str">
        <f t="shared" si="272"/>
        <v>-</v>
      </c>
      <c r="M895" s="10" t="str">
        <f t="shared" si="266"/>
        <v>ooo</v>
      </c>
      <c r="N895" s="42">
        <f t="shared" si="267"/>
        <v>0</v>
      </c>
      <c r="O895" s="43">
        <f>IF(AND($E$4=N895,$H$4=M895,$P$57&lt;=SUM(J895:L895),SUM(J895:L895)&lt;=$P$58),1+MAX(O$84:O894),0)</f>
        <v>0</v>
      </c>
      <c r="P895" s="43">
        <f t="shared" si="268"/>
        <v>0</v>
      </c>
      <c r="AH895" s="178" t="s">
        <v>860</v>
      </c>
      <c r="AI895" s="172">
        <v>761</v>
      </c>
    </row>
    <row r="896" spans="3:35" x14ac:dyDescent="0.15">
      <c r="C896" s="217">
        <f t="shared" si="276"/>
        <v>11</v>
      </c>
      <c r="D896" s="218" t="str">
        <f>G$78</f>
        <v>-</v>
      </c>
      <c r="E896" s="46" t="str">
        <f t="shared" si="271"/>
        <v>-</v>
      </c>
      <c r="F896" s="10" t="str">
        <f t="shared" si="263"/>
        <v>ioo</v>
      </c>
      <c r="G896" s="42">
        <f t="shared" si="264"/>
        <v>0</v>
      </c>
      <c r="H896" s="43">
        <f>IF(AND($E$4=G896,$H$4=F896,$P$57&lt;=SUM(C896:E896),SUM(C896:E896)&lt;=$P$58),1+MAX(H$84:H895),0)</f>
        <v>0</v>
      </c>
      <c r="I896" s="43">
        <f t="shared" si="265"/>
        <v>0</v>
      </c>
      <c r="J896" s="219" t="str">
        <f t="shared" si="277"/>
        <v>-</v>
      </c>
      <c r="K896" s="218" t="str">
        <f>N$78</f>
        <v>-</v>
      </c>
      <c r="L896" s="46" t="str">
        <f t="shared" si="272"/>
        <v>-</v>
      </c>
      <c r="M896" s="10" t="str">
        <f t="shared" si="266"/>
        <v>ooo</v>
      </c>
      <c r="N896" s="42">
        <f t="shared" si="267"/>
        <v>0</v>
      </c>
      <c r="O896" s="43">
        <f>IF(AND($E$4=N896,$H$4=M896,$P$57&lt;=SUM(J896:L896),SUM(J896:L896)&lt;=$P$58),1+MAX(O$84:O895),0)</f>
        <v>0</v>
      </c>
      <c r="P896" s="43">
        <f t="shared" si="268"/>
        <v>0</v>
      </c>
      <c r="AH896" s="178" t="s">
        <v>861</v>
      </c>
      <c r="AI896" s="172">
        <v>762</v>
      </c>
    </row>
    <row r="897" spans="3:35" x14ac:dyDescent="0.15">
      <c r="C897" s="217">
        <f t="shared" si="276"/>
        <v>11</v>
      </c>
      <c r="D897" s="218" t="str">
        <f>G$79</f>
        <v>-</v>
      </c>
      <c r="E897" s="46" t="str">
        <f t="shared" si="271"/>
        <v>-</v>
      </c>
      <c r="F897" s="10" t="str">
        <f t="shared" si="263"/>
        <v>ioo</v>
      </c>
      <c r="G897" s="42">
        <f t="shared" si="264"/>
        <v>0</v>
      </c>
      <c r="H897" s="43">
        <f>IF(AND($E$4=G897,$H$4=F897,$P$57&lt;=SUM(C897:E897),SUM(C897:E897)&lt;=$P$58),1+MAX(H$84:H896),0)</f>
        <v>0</v>
      </c>
      <c r="I897" s="43">
        <f t="shared" si="265"/>
        <v>0</v>
      </c>
      <c r="J897" s="219" t="str">
        <f t="shared" si="277"/>
        <v>-</v>
      </c>
      <c r="K897" s="218" t="str">
        <f>N$79</f>
        <v>-</v>
      </c>
      <c r="L897" s="46" t="str">
        <f t="shared" si="272"/>
        <v>-</v>
      </c>
      <c r="M897" s="10" t="str">
        <f t="shared" si="266"/>
        <v>ooo</v>
      </c>
      <c r="N897" s="42">
        <f t="shared" si="267"/>
        <v>0</v>
      </c>
      <c r="O897" s="43">
        <f>IF(AND($E$4=N897,$H$4=M897,$P$57&lt;=SUM(J897:L897),SUM(J897:L897)&lt;=$P$58),1+MAX(O$84:O896),0)</f>
        <v>0</v>
      </c>
      <c r="P897" s="43">
        <f t="shared" si="268"/>
        <v>0</v>
      </c>
      <c r="AH897" s="178" t="s">
        <v>862</v>
      </c>
      <c r="AI897" s="172">
        <v>763</v>
      </c>
    </row>
    <row r="898" spans="3:35" x14ac:dyDescent="0.15">
      <c r="C898" s="217">
        <f t="shared" si="276"/>
        <v>11</v>
      </c>
      <c r="D898" s="218" t="str">
        <f>G$80</f>
        <v>-</v>
      </c>
      <c r="E898" s="46" t="str">
        <f t="shared" si="271"/>
        <v>-</v>
      </c>
      <c r="F898" s="10" t="str">
        <f t="shared" si="263"/>
        <v>ioo</v>
      </c>
      <c r="G898" s="42">
        <f t="shared" si="264"/>
        <v>0</v>
      </c>
      <c r="H898" s="43">
        <f>IF(AND($E$4=G898,$H$4=F898,$P$57&lt;=SUM(C898:E898),SUM(C898:E898)&lt;=$P$58),1+MAX(H$84:H897),0)</f>
        <v>0</v>
      </c>
      <c r="I898" s="43">
        <f t="shared" si="265"/>
        <v>0</v>
      </c>
      <c r="J898" s="219" t="str">
        <f t="shared" si="277"/>
        <v>-</v>
      </c>
      <c r="K898" s="218" t="str">
        <f>N$80</f>
        <v>-</v>
      </c>
      <c r="L898" s="46" t="str">
        <f t="shared" si="272"/>
        <v>-</v>
      </c>
      <c r="M898" s="10" t="str">
        <f t="shared" si="266"/>
        <v>ooo</v>
      </c>
      <c r="N898" s="42">
        <f t="shared" si="267"/>
        <v>0</v>
      </c>
      <c r="O898" s="43">
        <f>IF(AND($E$4=N898,$H$4=M898,$P$57&lt;=SUM(J898:L898),SUM(J898:L898)&lt;=$P$58),1+MAX(O$84:O897),0)</f>
        <v>0</v>
      </c>
      <c r="P898" s="43">
        <f t="shared" si="268"/>
        <v>0</v>
      </c>
      <c r="AH898" s="178" t="s">
        <v>863</v>
      </c>
      <c r="AI898" s="172">
        <v>764</v>
      </c>
    </row>
    <row r="899" spans="3:35" x14ac:dyDescent="0.15">
      <c r="C899" s="217">
        <f t="shared" si="276"/>
        <v>11</v>
      </c>
      <c r="D899" s="218" t="str">
        <f>G$81</f>
        <v>-</v>
      </c>
      <c r="E899" s="46" t="str">
        <f t="shared" si="271"/>
        <v>-</v>
      </c>
      <c r="F899" s="10" t="str">
        <f t="shared" si="263"/>
        <v>ioo</v>
      </c>
      <c r="G899" s="42">
        <f t="shared" si="264"/>
        <v>0</v>
      </c>
      <c r="H899" s="43">
        <f>IF(AND($E$4=G899,$H$4=F899,$P$57&lt;=SUM(C899:E899),SUM(C899:E899)&lt;=$P$58),1+MAX(H$84:H898),0)</f>
        <v>0</v>
      </c>
      <c r="I899" s="43">
        <f t="shared" si="265"/>
        <v>0</v>
      </c>
      <c r="J899" s="219" t="str">
        <f t="shared" si="277"/>
        <v>-</v>
      </c>
      <c r="K899" s="218" t="str">
        <f>N$81</f>
        <v>-</v>
      </c>
      <c r="L899" s="46" t="str">
        <f t="shared" si="272"/>
        <v>-</v>
      </c>
      <c r="M899" s="10" t="str">
        <f t="shared" si="266"/>
        <v>ooo</v>
      </c>
      <c r="N899" s="42">
        <f t="shared" si="267"/>
        <v>0</v>
      </c>
      <c r="O899" s="43">
        <f>IF(AND($E$4=N899,$H$4=M899,$P$57&lt;=SUM(J899:L899),SUM(J899:L899)&lt;=$P$58),1+MAX(O$84:O898),0)</f>
        <v>0</v>
      </c>
      <c r="P899" s="43">
        <f t="shared" si="268"/>
        <v>0</v>
      </c>
      <c r="AH899" s="178" t="s">
        <v>864</v>
      </c>
      <c r="AI899" s="172">
        <v>765</v>
      </c>
    </row>
    <row r="900" spans="3:35" x14ac:dyDescent="0.15">
      <c r="C900" s="217">
        <f t="shared" ref="C900:C915" si="278">F$69</f>
        <v>12</v>
      </c>
      <c r="D900" s="218">
        <f>G$66</f>
        <v>13</v>
      </c>
      <c r="E900" s="46" t="str">
        <f t="shared" si="271"/>
        <v>-</v>
      </c>
      <c r="F900" s="10" t="str">
        <f t="shared" si="263"/>
        <v>oio</v>
      </c>
      <c r="G900" s="42">
        <f t="shared" si="264"/>
        <v>0</v>
      </c>
      <c r="H900" s="43">
        <f>IF(AND($E$4=G900,$H$4=F900,$P$57&lt;=SUM(C900:E900),SUM(C900:E900)&lt;=$P$58),1+MAX(H$84:H899),0)</f>
        <v>0</v>
      </c>
      <c r="I900" s="43">
        <f t="shared" si="265"/>
        <v>0</v>
      </c>
      <c r="J900" s="219" t="str">
        <f t="shared" ref="J900:J915" si="279">M$69</f>
        <v>-</v>
      </c>
      <c r="K900" s="218">
        <f>N$66</f>
        <v>13</v>
      </c>
      <c r="L900" s="46" t="str">
        <f t="shared" si="272"/>
        <v>-</v>
      </c>
      <c r="M900" s="10" t="str">
        <f t="shared" si="266"/>
        <v>oio</v>
      </c>
      <c r="N900" s="42">
        <f t="shared" si="267"/>
        <v>0</v>
      </c>
      <c r="O900" s="43">
        <f>IF(AND($E$4=N900,$H$4=M900,$P$57&lt;=SUM(J900:L900),SUM(J900:L900)&lt;=$P$58),1+MAX(O$84:O899),0)</f>
        <v>0</v>
      </c>
      <c r="P900" s="43">
        <f t="shared" si="268"/>
        <v>0</v>
      </c>
      <c r="AH900" s="178" t="s">
        <v>865</v>
      </c>
      <c r="AI900" s="172">
        <v>766</v>
      </c>
    </row>
    <row r="901" spans="3:35" x14ac:dyDescent="0.15">
      <c r="C901" s="217">
        <f t="shared" si="278"/>
        <v>12</v>
      </c>
      <c r="D901" s="218">
        <f>G$67</f>
        <v>14</v>
      </c>
      <c r="E901" s="46" t="str">
        <f t="shared" si="271"/>
        <v>-</v>
      </c>
      <c r="F901" s="10" t="str">
        <f t="shared" si="263"/>
        <v>oio</v>
      </c>
      <c r="G901" s="42">
        <f t="shared" si="264"/>
        <v>0</v>
      </c>
      <c r="H901" s="43">
        <f>IF(AND($E$4=G901,$H$4=F901,$P$57&lt;=SUM(C901:E901),SUM(C901:E901)&lt;=$P$58),1+MAX(H$84:H900),0)</f>
        <v>0</v>
      </c>
      <c r="I901" s="43">
        <f t="shared" si="265"/>
        <v>0</v>
      </c>
      <c r="J901" s="219" t="str">
        <f t="shared" si="279"/>
        <v>-</v>
      </c>
      <c r="K901" s="218" t="str">
        <f>N$67</f>
        <v>-</v>
      </c>
      <c r="L901" s="46" t="str">
        <f t="shared" si="272"/>
        <v>-</v>
      </c>
      <c r="M901" s="10" t="str">
        <f t="shared" si="266"/>
        <v>ooo</v>
      </c>
      <c r="N901" s="42">
        <f t="shared" si="267"/>
        <v>0</v>
      </c>
      <c r="O901" s="43">
        <f>IF(AND($E$4=N901,$H$4=M901,$P$57&lt;=SUM(J901:L901),SUM(J901:L901)&lt;=$P$58),1+MAX(O$84:O900),0)</f>
        <v>0</v>
      </c>
      <c r="P901" s="43">
        <f t="shared" si="268"/>
        <v>0</v>
      </c>
      <c r="AH901" s="178" t="s">
        <v>866</v>
      </c>
      <c r="AI901" s="172">
        <v>767</v>
      </c>
    </row>
    <row r="902" spans="3:35" x14ac:dyDescent="0.15">
      <c r="C902" s="217">
        <f t="shared" si="278"/>
        <v>12</v>
      </c>
      <c r="D902" s="218" t="str">
        <f>G$68</f>
        <v>-</v>
      </c>
      <c r="E902" s="46" t="str">
        <f t="shared" si="271"/>
        <v>-</v>
      </c>
      <c r="F902" s="10" t="str">
        <f t="shared" si="263"/>
        <v>ioo</v>
      </c>
      <c r="G902" s="42">
        <f t="shared" si="264"/>
        <v>0</v>
      </c>
      <c r="H902" s="43">
        <f>IF(AND($E$4=G902,$H$4=F902,$P$57&lt;=SUM(C902:E902),SUM(C902:E902)&lt;=$P$58),1+MAX(H$84:H901),0)</f>
        <v>0</v>
      </c>
      <c r="I902" s="43">
        <f t="shared" si="265"/>
        <v>0</v>
      </c>
      <c r="J902" s="219" t="str">
        <f t="shared" si="279"/>
        <v>-</v>
      </c>
      <c r="K902" s="218" t="str">
        <f>N$68</f>
        <v>-</v>
      </c>
      <c r="L902" s="46" t="str">
        <f t="shared" si="272"/>
        <v>-</v>
      </c>
      <c r="M902" s="10" t="str">
        <f t="shared" si="266"/>
        <v>ooo</v>
      </c>
      <c r="N902" s="42">
        <f t="shared" si="267"/>
        <v>0</v>
      </c>
      <c r="O902" s="43">
        <f>IF(AND($E$4=N902,$H$4=M902,$P$57&lt;=SUM(J902:L902),SUM(J902:L902)&lt;=$P$58),1+MAX(O$84:O901),0)</f>
        <v>0</v>
      </c>
      <c r="P902" s="43">
        <f t="shared" si="268"/>
        <v>0</v>
      </c>
      <c r="AH902" s="178" t="s">
        <v>867</v>
      </c>
      <c r="AI902" s="172">
        <v>768</v>
      </c>
    </row>
    <row r="903" spans="3:35" x14ac:dyDescent="0.15">
      <c r="C903" s="217">
        <f t="shared" si="278"/>
        <v>12</v>
      </c>
      <c r="D903" s="218" t="str">
        <f>G$69</f>
        <v>-</v>
      </c>
      <c r="E903" s="46" t="str">
        <f t="shared" si="271"/>
        <v>-</v>
      </c>
      <c r="F903" s="10" t="str">
        <f t="shared" si="263"/>
        <v>ioo</v>
      </c>
      <c r="G903" s="42">
        <f t="shared" si="264"/>
        <v>0</v>
      </c>
      <c r="H903" s="43">
        <f>IF(AND($E$4=G903,$H$4=F903,$P$57&lt;=SUM(C903:E903),SUM(C903:E903)&lt;=$P$58),1+MAX(H$84:H902),0)</f>
        <v>0</v>
      </c>
      <c r="I903" s="43">
        <f t="shared" si="265"/>
        <v>0</v>
      </c>
      <c r="J903" s="219" t="str">
        <f t="shared" si="279"/>
        <v>-</v>
      </c>
      <c r="K903" s="218" t="str">
        <f>N$69</f>
        <v>-</v>
      </c>
      <c r="L903" s="46" t="str">
        <f t="shared" si="272"/>
        <v>-</v>
      </c>
      <c r="M903" s="10" t="str">
        <f t="shared" si="266"/>
        <v>ooo</v>
      </c>
      <c r="N903" s="42">
        <f t="shared" si="267"/>
        <v>0</v>
      </c>
      <c r="O903" s="43">
        <f>IF(AND($E$4=N903,$H$4=M903,$P$57&lt;=SUM(J903:L903),SUM(J903:L903)&lt;=$P$58),1+MAX(O$84:O902),0)</f>
        <v>0</v>
      </c>
      <c r="P903" s="43">
        <f t="shared" si="268"/>
        <v>0</v>
      </c>
      <c r="AH903" s="178" t="s">
        <v>868</v>
      </c>
      <c r="AI903" s="172">
        <v>769</v>
      </c>
    </row>
    <row r="904" spans="3:35" x14ac:dyDescent="0.15">
      <c r="C904" s="217">
        <f t="shared" si="278"/>
        <v>12</v>
      </c>
      <c r="D904" s="218" t="str">
        <f>G$70</f>
        <v>-</v>
      </c>
      <c r="E904" s="46" t="str">
        <f t="shared" si="271"/>
        <v>-</v>
      </c>
      <c r="F904" s="10" t="str">
        <f t="shared" si="263"/>
        <v>ioo</v>
      </c>
      <c r="G904" s="42">
        <f t="shared" si="264"/>
        <v>0</v>
      </c>
      <c r="H904" s="43">
        <f>IF(AND($E$4=G904,$H$4=F904,$P$57&lt;=SUM(C904:E904),SUM(C904:E904)&lt;=$P$58),1+MAX(H$84:H903),0)</f>
        <v>0</v>
      </c>
      <c r="I904" s="43">
        <f t="shared" si="265"/>
        <v>0</v>
      </c>
      <c r="J904" s="219" t="str">
        <f t="shared" si="279"/>
        <v>-</v>
      </c>
      <c r="K904" s="218" t="str">
        <f>N$70</f>
        <v>-</v>
      </c>
      <c r="L904" s="46" t="str">
        <f t="shared" si="272"/>
        <v>-</v>
      </c>
      <c r="M904" s="10" t="str">
        <f t="shared" si="266"/>
        <v>ooo</v>
      </c>
      <c r="N904" s="42">
        <f t="shared" si="267"/>
        <v>0</v>
      </c>
      <c r="O904" s="43">
        <f>IF(AND($E$4=N904,$H$4=M904,$P$57&lt;=SUM(J904:L904),SUM(J904:L904)&lt;=$P$58),1+MAX(O$84:O903),0)</f>
        <v>0</v>
      </c>
      <c r="P904" s="43">
        <f t="shared" si="268"/>
        <v>0</v>
      </c>
      <c r="AH904" s="178" t="s">
        <v>869</v>
      </c>
      <c r="AI904" s="172">
        <v>770</v>
      </c>
    </row>
    <row r="905" spans="3:35" x14ac:dyDescent="0.15">
      <c r="C905" s="217">
        <f t="shared" si="278"/>
        <v>12</v>
      </c>
      <c r="D905" s="218" t="str">
        <f>G$71</f>
        <v>-</v>
      </c>
      <c r="E905" s="46" t="str">
        <f t="shared" si="271"/>
        <v>-</v>
      </c>
      <c r="F905" s="10" t="str">
        <f t="shared" si="263"/>
        <v>ioo</v>
      </c>
      <c r="G905" s="42">
        <f t="shared" si="264"/>
        <v>0</v>
      </c>
      <c r="H905" s="43">
        <f>IF(AND($E$4=G905,$H$4=F905,$P$57&lt;=SUM(C905:E905),SUM(C905:E905)&lt;=$P$58),1+MAX(H$84:H904),0)</f>
        <v>0</v>
      </c>
      <c r="I905" s="43">
        <f t="shared" si="265"/>
        <v>0</v>
      </c>
      <c r="J905" s="219" t="str">
        <f t="shared" si="279"/>
        <v>-</v>
      </c>
      <c r="K905" s="218" t="str">
        <f>N$71</f>
        <v>-</v>
      </c>
      <c r="L905" s="46" t="str">
        <f t="shared" si="272"/>
        <v>-</v>
      </c>
      <c r="M905" s="10" t="str">
        <f t="shared" si="266"/>
        <v>ooo</v>
      </c>
      <c r="N905" s="42">
        <f t="shared" si="267"/>
        <v>0</v>
      </c>
      <c r="O905" s="43">
        <f>IF(AND($E$4=N905,$H$4=M905,$P$57&lt;=SUM(J905:L905),SUM(J905:L905)&lt;=$P$58),1+MAX(O$84:O904),0)</f>
        <v>0</v>
      </c>
      <c r="P905" s="43">
        <f t="shared" si="268"/>
        <v>0</v>
      </c>
      <c r="AH905" s="178" t="s">
        <v>870</v>
      </c>
      <c r="AI905" s="172">
        <v>771</v>
      </c>
    </row>
    <row r="906" spans="3:35" x14ac:dyDescent="0.15">
      <c r="C906" s="217">
        <f t="shared" si="278"/>
        <v>12</v>
      </c>
      <c r="D906" s="218" t="str">
        <f>G$72</f>
        <v>-</v>
      </c>
      <c r="E906" s="46" t="str">
        <f t="shared" si="271"/>
        <v>-</v>
      </c>
      <c r="F906" s="10" t="str">
        <f t="shared" si="263"/>
        <v>ioo</v>
      </c>
      <c r="G906" s="42">
        <f t="shared" si="264"/>
        <v>0</v>
      </c>
      <c r="H906" s="43">
        <f>IF(AND($E$4=G906,$H$4=F906,$P$57&lt;=SUM(C906:E906),SUM(C906:E906)&lt;=$P$58),1+MAX(H$84:H905),0)</f>
        <v>0</v>
      </c>
      <c r="I906" s="43">
        <f t="shared" si="265"/>
        <v>0</v>
      </c>
      <c r="J906" s="219" t="str">
        <f t="shared" si="279"/>
        <v>-</v>
      </c>
      <c r="K906" s="218" t="str">
        <f>N$72</f>
        <v>-</v>
      </c>
      <c r="L906" s="46" t="str">
        <f t="shared" si="272"/>
        <v>-</v>
      </c>
      <c r="M906" s="10" t="str">
        <f t="shared" si="266"/>
        <v>ooo</v>
      </c>
      <c r="N906" s="42">
        <f t="shared" si="267"/>
        <v>0</v>
      </c>
      <c r="O906" s="43">
        <f>IF(AND($E$4=N906,$H$4=M906,$P$57&lt;=SUM(J906:L906),SUM(J906:L906)&lt;=$P$58),1+MAX(O$84:O905),0)</f>
        <v>0</v>
      </c>
      <c r="P906" s="43">
        <f t="shared" si="268"/>
        <v>0</v>
      </c>
      <c r="AH906" s="178" t="s">
        <v>871</v>
      </c>
      <c r="AI906" s="172">
        <v>772</v>
      </c>
    </row>
    <row r="907" spans="3:35" x14ac:dyDescent="0.15">
      <c r="C907" s="217">
        <f t="shared" si="278"/>
        <v>12</v>
      </c>
      <c r="D907" s="218" t="str">
        <f>G$73</f>
        <v>-</v>
      </c>
      <c r="E907" s="46" t="str">
        <f t="shared" si="271"/>
        <v>-</v>
      </c>
      <c r="F907" s="10" t="str">
        <f t="shared" si="263"/>
        <v>ioo</v>
      </c>
      <c r="G907" s="42">
        <f t="shared" si="264"/>
        <v>0</v>
      </c>
      <c r="H907" s="43">
        <f>IF(AND($E$4=G907,$H$4=F907,$P$57&lt;=SUM(C907:E907),SUM(C907:E907)&lt;=$P$58),1+MAX(H$84:H906),0)</f>
        <v>0</v>
      </c>
      <c r="I907" s="43">
        <f t="shared" si="265"/>
        <v>0</v>
      </c>
      <c r="J907" s="219" t="str">
        <f t="shared" si="279"/>
        <v>-</v>
      </c>
      <c r="K907" s="218" t="str">
        <f>N$73</f>
        <v>-</v>
      </c>
      <c r="L907" s="46" t="str">
        <f t="shared" si="272"/>
        <v>-</v>
      </c>
      <c r="M907" s="10" t="str">
        <f t="shared" si="266"/>
        <v>ooo</v>
      </c>
      <c r="N907" s="42">
        <f t="shared" si="267"/>
        <v>0</v>
      </c>
      <c r="O907" s="43">
        <f>IF(AND($E$4=N907,$H$4=M907,$P$57&lt;=SUM(J907:L907),SUM(J907:L907)&lt;=$P$58),1+MAX(O$84:O906),0)</f>
        <v>0</v>
      </c>
      <c r="P907" s="43">
        <f t="shared" si="268"/>
        <v>0</v>
      </c>
      <c r="AH907" s="178" t="s">
        <v>872</v>
      </c>
      <c r="AI907" s="172">
        <v>773</v>
      </c>
    </row>
    <row r="908" spans="3:35" x14ac:dyDescent="0.15">
      <c r="C908" s="217">
        <f t="shared" si="278"/>
        <v>12</v>
      </c>
      <c r="D908" s="218" t="str">
        <f>G$74</f>
        <v>-</v>
      </c>
      <c r="E908" s="46" t="str">
        <f t="shared" si="271"/>
        <v>-</v>
      </c>
      <c r="F908" s="10" t="str">
        <f t="shared" si="263"/>
        <v>ioo</v>
      </c>
      <c r="G908" s="42">
        <f t="shared" si="264"/>
        <v>0</v>
      </c>
      <c r="H908" s="43">
        <f>IF(AND($E$4=G908,$H$4=F908,$P$57&lt;=SUM(C908:E908),SUM(C908:E908)&lt;=$P$58),1+MAX(H$84:H907),0)</f>
        <v>0</v>
      </c>
      <c r="I908" s="43">
        <f t="shared" si="265"/>
        <v>0</v>
      </c>
      <c r="J908" s="219" t="str">
        <f t="shared" si="279"/>
        <v>-</v>
      </c>
      <c r="K908" s="218" t="str">
        <f>N$74</f>
        <v>-</v>
      </c>
      <c r="L908" s="46" t="str">
        <f t="shared" si="272"/>
        <v>-</v>
      </c>
      <c r="M908" s="10" t="str">
        <f t="shared" si="266"/>
        <v>ooo</v>
      </c>
      <c r="N908" s="42">
        <f t="shared" si="267"/>
        <v>0</v>
      </c>
      <c r="O908" s="43">
        <f>IF(AND($E$4=N908,$H$4=M908,$P$57&lt;=SUM(J908:L908),SUM(J908:L908)&lt;=$P$58),1+MAX(O$84:O907),0)</f>
        <v>0</v>
      </c>
      <c r="P908" s="43">
        <f t="shared" si="268"/>
        <v>0</v>
      </c>
      <c r="AH908" s="178" t="s">
        <v>873</v>
      </c>
      <c r="AI908" s="172">
        <v>774</v>
      </c>
    </row>
    <row r="909" spans="3:35" x14ac:dyDescent="0.15">
      <c r="C909" s="217">
        <f t="shared" si="278"/>
        <v>12</v>
      </c>
      <c r="D909" s="218" t="str">
        <f>G$75</f>
        <v>-</v>
      </c>
      <c r="E909" s="46" t="str">
        <f t="shared" si="271"/>
        <v>-</v>
      </c>
      <c r="F909" s="10" t="str">
        <f t="shared" si="263"/>
        <v>ioo</v>
      </c>
      <c r="G909" s="42">
        <f t="shared" si="264"/>
        <v>0</v>
      </c>
      <c r="H909" s="43">
        <f>IF(AND($E$4=G909,$H$4=F909,$P$57&lt;=SUM(C909:E909),SUM(C909:E909)&lt;=$P$58),1+MAX(H$84:H908),0)</f>
        <v>0</v>
      </c>
      <c r="I909" s="43">
        <f t="shared" si="265"/>
        <v>0</v>
      </c>
      <c r="J909" s="219" t="str">
        <f t="shared" si="279"/>
        <v>-</v>
      </c>
      <c r="K909" s="218" t="str">
        <f>N$75</f>
        <v>-</v>
      </c>
      <c r="L909" s="46" t="str">
        <f t="shared" si="272"/>
        <v>-</v>
      </c>
      <c r="M909" s="10" t="str">
        <f t="shared" si="266"/>
        <v>ooo</v>
      </c>
      <c r="N909" s="42">
        <f t="shared" si="267"/>
        <v>0</v>
      </c>
      <c r="O909" s="43">
        <f>IF(AND($E$4=N909,$H$4=M909,$P$57&lt;=SUM(J909:L909),SUM(J909:L909)&lt;=$P$58),1+MAX(O$84:O908),0)</f>
        <v>0</v>
      </c>
      <c r="P909" s="43">
        <f t="shared" si="268"/>
        <v>0</v>
      </c>
      <c r="AH909" s="178" t="s">
        <v>874</v>
      </c>
      <c r="AI909" s="172">
        <v>775</v>
      </c>
    </row>
    <row r="910" spans="3:35" x14ac:dyDescent="0.15">
      <c r="C910" s="217">
        <f t="shared" si="278"/>
        <v>12</v>
      </c>
      <c r="D910" s="218" t="str">
        <f>G$76</f>
        <v>-</v>
      </c>
      <c r="E910" s="46" t="str">
        <f t="shared" si="271"/>
        <v>-</v>
      </c>
      <c r="F910" s="10" t="str">
        <f t="shared" si="263"/>
        <v>ioo</v>
      </c>
      <c r="G910" s="42">
        <f t="shared" si="264"/>
        <v>0</v>
      </c>
      <c r="H910" s="43">
        <f>IF(AND($E$4=G910,$H$4=F910,$P$57&lt;=SUM(C910:E910),SUM(C910:E910)&lt;=$P$58),1+MAX(H$84:H909),0)</f>
        <v>0</v>
      </c>
      <c r="I910" s="43">
        <f t="shared" si="265"/>
        <v>0</v>
      </c>
      <c r="J910" s="219" t="str">
        <f t="shared" si="279"/>
        <v>-</v>
      </c>
      <c r="K910" s="218" t="str">
        <f>N$76</f>
        <v>-</v>
      </c>
      <c r="L910" s="46" t="str">
        <f t="shared" si="272"/>
        <v>-</v>
      </c>
      <c r="M910" s="10" t="str">
        <f t="shared" si="266"/>
        <v>ooo</v>
      </c>
      <c r="N910" s="42">
        <f t="shared" si="267"/>
        <v>0</v>
      </c>
      <c r="O910" s="43">
        <f>IF(AND($E$4=N910,$H$4=M910,$P$57&lt;=SUM(J910:L910),SUM(J910:L910)&lt;=$P$58),1+MAX(O$84:O909),0)</f>
        <v>0</v>
      </c>
      <c r="P910" s="43">
        <f t="shared" si="268"/>
        <v>0</v>
      </c>
      <c r="AH910" s="178" t="s">
        <v>875</v>
      </c>
      <c r="AI910" s="172">
        <v>776</v>
      </c>
    </row>
    <row r="911" spans="3:35" x14ac:dyDescent="0.15">
      <c r="C911" s="217">
        <f t="shared" si="278"/>
        <v>12</v>
      </c>
      <c r="D911" s="218" t="str">
        <f>G$77</f>
        <v>-</v>
      </c>
      <c r="E911" s="46" t="str">
        <f t="shared" si="271"/>
        <v>-</v>
      </c>
      <c r="F911" s="10" t="str">
        <f t="shared" si="263"/>
        <v>ioo</v>
      </c>
      <c r="G911" s="42">
        <f t="shared" si="264"/>
        <v>0</v>
      </c>
      <c r="H911" s="43">
        <f>IF(AND($E$4=G911,$H$4=F911,$P$57&lt;=SUM(C911:E911),SUM(C911:E911)&lt;=$P$58),1+MAX(H$84:H910),0)</f>
        <v>0</v>
      </c>
      <c r="I911" s="43">
        <f t="shared" si="265"/>
        <v>0</v>
      </c>
      <c r="J911" s="219" t="str">
        <f t="shared" si="279"/>
        <v>-</v>
      </c>
      <c r="K911" s="218" t="str">
        <f>N$77</f>
        <v>-</v>
      </c>
      <c r="L911" s="46" t="str">
        <f t="shared" si="272"/>
        <v>-</v>
      </c>
      <c r="M911" s="10" t="str">
        <f t="shared" si="266"/>
        <v>ooo</v>
      </c>
      <c r="N911" s="42">
        <f t="shared" si="267"/>
        <v>0</v>
      </c>
      <c r="O911" s="43">
        <f>IF(AND($E$4=N911,$H$4=M911,$P$57&lt;=SUM(J911:L911),SUM(J911:L911)&lt;=$P$58),1+MAX(O$84:O910),0)</f>
        <v>0</v>
      </c>
      <c r="P911" s="43">
        <f t="shared" si="268"/>
        <v>0</v>
      </c>
      <c r="AH911" s="178" t="s">
        <v>876</v>
      </c>
      <c r="AI911" s="172">
        <v>777</v>
      </c>
    </row>
    <row r="912" spans="3:35" x14ac:dyDescent="0.15">
      <c r="C912" s="217">
        <f t="shared" si="278"/>
        <v>12</v>
      </c>
      <c r="D912" s="218" t="str">
        <f>G$78</f>
        <v>-</v>
      </c>
      <c r="E912" s="46" t="str">
        <f t="shared" si="271"/>
        <v>-</v>
      </c>
      <c r="F912" s="10" t="str">
        <f t="shared" si="263"/>
        <v>ioo</v>
      </c>
      <c r="G912" s="42">
        <f t="shared" si="264"/>
        <v>0</v>
      </c>
      <c r="H912" s="43">
        <f>IF(AND($E$4=G912,$H$4=F912,$P$57&lt;=SUM(C912:E912),SUM(C912:E912)&lt;=$P$58),1+MAX(H$84:H911),0)</f>
        <v>0</v>
      </c>
      <c r="I912" s="43">
        <f t="shared" si="265"/>
        <v>0</v>
      </c>
      <c r="J912" s="219" t="str">
        <f t="shared" si="279"/>
        <v>-</v>
      </c>
      <c r="K912" s="218" t="str">
        <f>N$78</f>
        <v>-</v>
      </c>
      <c r="L912" s="46" t="str">
        <f t="shared" si="272"/>
        <v>-</v>
      </c>
      <c r="M912" s="10" t="str">
        <f t="shared" si="266"/>
        <v>ooo</v>
      </c>
      <c r="N912" s="42">
        <f t="shared" si="267"/>
        <v>0</v>
      </c>
      <c r="O912" s="43">
        <f>IF(AND($E$4=N912,$H$4=M912,$P$57&lt;=SUM(J912:L912),SUM(J912:L912)&lt;=$P$58),1+MAX(O$84:O911),0)</f>
        <v>0</v>
      </c>
      <c r="P912" s="43">
        <f t="shared" si="268"/>
        <v>0</v>
      </c>
      <c r="AH912" s="178" t="s">
        <v>877</v>
      </c>
      <c r="AI912" s="172">
        <v>778</v>
      </c>
    </row>
    <row r="913" spans="3:35" x14ac:dyDescent="0.15">
      <c r="C913" s="217">
        <f t="shared" si="278"/>
        <v>12</v>
      </c>
      <c r="D913" s="218" t="str">
        <f>G$79</f>
        <v>-</v>
      </c>
      <c r="E913" s="46" t="str">
        <f t="shared" si="271"/>
        <v>-</v>
      </c>
      <c r="F913" s="10" t="str">
        <f t="shared" si="263"/>
        <v>ioo</v>
      </c>
      <c r="G913" s="42">
        <f t="shared" si="264"/>
        <v>0</v>
      </c>
      <c r="H913" s="43">
        <f>IF(AND($E$4=G913,$H$4=F913,$P$57&lt;=SUM(C913:E913),SUM(C913:E913)&lt;=$P$58),1+MAX(H$84:H912),0)</f>
        <v>0</v>
      </c>
      <c r="I913" s="43">
        <f t="shared" si="265"/>
        <v>0</v>
      </c>
      <c r="J913" s="219" t="str">
        <f t="shared" si="279"/>
        <v>-</v>
      </c>
      <c r="K913" s="218" t="str">
        <f>N$79</f>
        <v>-</v>
      </c>
      <c r="L913" s="46" t="str">
        <f t="shared" si="272"/>
        <v>-</v>
      </c>
      <c r="M913" s="10" t="str">
        <f t="shared" si="266"/>
        <v>ooo</v>
      </c>
      <c r="N913" s="42">
        <f t="shared" si="267"/>
        <v>0</v>
      </c>
      <c r="O913" s="43">
        <f>IF(AND($E$4=N913,$H$4=M913,$P$57&lt;=SUM(J913:L913),SUM(J913:L913)&lt;=$P$58),1+MAX(O$84:O912),0)</f>
        <v>0</v>
      </c>
      <c r="P913" s="43">
        <f t="shared" si="268"/>
        <v>0</v>
      </c>
      <c r="AH913" s="178" t="s">
        <v>878</v>
      </c>
      <c r="AI913" s="172">
        <v>779</v>
      </c>
    </row>
    <row r="914" spans="3:35" x14ac:dyDescent="0.15">
      <c r="C914" s="217">
        <f t="shared" si="278"/>
        <v>12</v>
      </c>
      <c r="D914" s="218" t="str">
        <f>G$80</f>
        <v>-</v>
      </c>
      <c r="E914" s="46" t="str">
        <f t="shared" si="271"/>
        <v>-</v>
      </c>
      <c r="F914" s="10" t="str">
        <f t="shared" si="263"/>
        <v>ioo</v>
      </c>
      <c r="G914" s="42">
        <f t="shared" si="264"/>
        <v>0</v>
      </c>
      <c r="H914" s="43">
        <f>IF(AND($E$4=G914,$H$4=F914,$P$57&lt;=SUM(C914:E914),SUM(C914:E914)&lt;=$P$58),1+MAX(H$84:H913),0)</f>
        <v>0</v>
      </c>
      <c r="I914" s="43">
        <f t="shared" si="265"/>
        <v>0</v>
      </c>
      <c r="J914" s="219" t="str">
        <f t="shared" si="279"/>
        <v>-</v>
      </c>
      <c r="K914" s="218" t="str">
        <f>N$80</f>
        <v>-</v>
      </c>
      <c r="L914" s="46" t="str">
        <f t="shared" si="272"/>
        <v>-</v>
      </c>
      <c r="M914" s="10" t="str">
        <f t="shared" si="266"/>
        <v>ooo</v>
      </c>
      <c r="N914" s="42">
        <f t="shared" si="267"/>
        <v>0</v>
      </c>
      <c r="O914" s="43">
        <f>IF(AND($E$4=N914,$H$4=M914,$P$57&lt;=SUM(J914:L914),SUM(J914:L914)&lt;=$P$58),1+MAX(O$84:O913),0)</f>
        <v>0</v>
      </c>
      <c r="P914" s="43">
        <f t="shared" si="268"/>
        <v>0</v>
      </c>
      <c r="AH914" s="178" t="s">
        <v>879</v>
      </c>
      <c r="AI914" s="172">
        <v>780</v>
      </c>
    </row>
    <row r="915" spans="3:35" x14ac:dyDescent="0.15">
      <c r="C915" s="217">
        <f t="shared" si="278"/>
        <v>12</v>
      </c>
      <c r="D915" s="218" t="str">
        <f>G$81</f>
        <v>-</v>
      </c>
      <c r="E915" s="46" t="str">
        <f t="shared" si="271"/>
        <v>-</v>
      </c>
      <c r="F915" s="10" t="str">
        <f t="shared" si="263"/>
        <v>ioo</v>
      </c>
      <c r="G915" s="42">
        <f t="shared" si="264"/>
        <v>0</v>
      </c>
      <c r="H915" s="43">
        <f>IF(AND($E$4=G915,$H$4=F915,$P$57&lt;=SUM(C915:E915),SUM(C915:E915)&lt;=$P$58),1+MAX(H$84:H914),0)</f>
        <v>0</v>
      </c>
      <c r="I915" s="43">
        <f t="shared" si="265"/>
        <v>0</v>
      </c>
      <c r="J915" s="219" t="str">
        <f t="shared" si="279"/>
        <v>-</v>
      </c>
      <c r="K915" s="218" t="str">
        <f>N$81</f>
        <v>-</v>
      </c>
      <c r="L915" s="46" t="str">
        <f t="shared" si="272"/>
        <v>-</v>
      </c>
      <c r="M915" s="10" t="str">
        <f t="shared" si="266"/>
        <v>ooo</v>
      </c>
      <c r="N915" s="42">
        <f t="shared" si="267"/>
        <v>0</v>
      </c>
      <c r="O915" s="43">
        <f>IF(AND($E$4=N915,$H$4=M915,$P$57&lt;=SUM(J915:L915),SUM(J915:L915)&lt;=$P$58),1+MAX(O$84:O914),0)</f>
        <v>0</v>
      </c>
      <c r="P915" s="43">
        <f t="shared" si="268"/>
        <v>0</v>
      </c>
      <c r="AH915" s="178" t="s">
        <v>880</v>
      </c>
      <c r="AI915" s="172">
        <v>781</v>
      </c>
    </row>
    <row r="916" spans="3:35" x14ac:dyDescent="0.15">
      <c r="C916" s="217">
        <f t="shared" ref="C916:C931" si="280">F$70</f>
        <v>13</v>
      </c>
      <c r="D916" s="218">
        <f>G$66</f>
        <v>13</v>
      </c>
      <c r="E916" s="46" t="str">
        <f t="shared" si="271"/>
        <v>-</v>
      </c>
      <c r="F916" s="10" t="str">
        <f t="shared" ref="F916:F979" si="281">IF(MAX(C916:E916)=C916,"i","o")&amp;IF(MAX(C916:E916)=D916,"i","o")&amp;IF(MAX(C916:E916)=E916,"i","o")</f>
        <v>iio</v>
      </c>
      <c r="G916" s="42">
        <f t="shared" ref="G916:G979" si="282">IF(COUNTIF(C916:E916,"-")&gt;0,0,TRUNC((F$56+C916)*(G$56+D916)^0.5*(H$56+E916)^0.5*I$56^2/10))</f>
        <v>0</v>
      </c>
      <c r="H916" s="43">
        <f>IF(AND($E$4=G916,$H$4=F916,$P$57&lt;=SUM(C916:E916),SUM(C916:E916)&lt;=$P$58),1+MAX(H$84:H915),0)</f>
        <v>0</v>
      </c>
      <c r="I916" s="43">
        <f t="shared" ref="I916:I979" si="283">IF(H916=0,0,DEC2HEX(C916)&amp;DEC2HEX(D916)&amp;DEC2HEX(E916))</f>
        <v>0</v>
      </c>
      <c r="J916" s="219" t="str">
        <f t="shared" ref="J916:J931" si="284">M$70</f>
        <v>-</v>
      </c>
      <c r="K916" s="218">
        <f>N$66</f>
        <v>13</v>
      </c>
      <c r="L916" s="46" t="str">
        <f t="shared" si="272"/>
        <v>-</v>
      </c>
      <c r="M916" s="10" t="str">
        <f t="shared" ref="M916:M979" si="285">IF(MAX(J916:L916)=J916,"i","o")&amp;IF(MAX(J916:L916)=K916,"i","o")&amp;IF(MAX(J916:L916)=L916,"i","o")</f>
        <v>oio</v>
      </c>
      <c r="N916" s="42">
        <f t="shared" ref="N916:N979" si="286">IF(COUNTIF(J916:L916,"-")&gt;0,0,TRUNC((M$56+J916)*(N$56+K916)^0.5*(O$56+L916)^0.5*P$56^2/10))</f>
        <v>0</v>
      </c>
      <c r="O916" s="43">
        <f>IF(AND($E$4=N916,$H$4=M916,$P$57&lt;=SUM(J916:L916),SUM(J916:L916)&lt;=$P$58),1+MAX(O$84:O915),0)</f>
        <v>0</v>
      </c>
      <c r="P916" s="43">
        <f t="shared" ref="P916:P979" si="287">IF(O916=0,0,DEC2HEX(J916)&amp;DEC2HEX(K916)&amp;DEC2HEX(L916))</f>
        <v>0</v>
      </c>
      <c r="AH916" s="178" t="s">
        <v>882</v>
      </c>
      <c r="AI916" s="172">
        <v>782</v>
      </c>
    </row>
    <row r="917" spans="3:35" x14ac:dyDescent="0.15">
      <c r="C917" s="217">
        <f t="shared" si="280"/>
        <v>13</v>
      </c>
      <c r="D917" s="218">
        <f>G$67</f>
        <v>14</v>
      </c>
      <c r="E917" s="46" t="str">
        <f t="shared" si="271"/>
        <v>-</v>
      </c>
      <c r="F917" s="10" t="str">
        <f t="shared" si="281"/>
        <v>oio</v>
      </c>
      <c r="G917" s="42">
        <f t="shared" si="282"/>
        <v>0</v>
      </c>
      <c r="H917" s="43">
        <f>IF(AND($E$4=G917,$H$4=F917,$P$57&lt;=SUM(C917:E917),SUM(C917:E917)&lt;=$P$58),1+MAX(H$84:H916),0)</f>
        <v>0</v>
      </c>
      <c r="I917" s="43">
        <f t="shared" si="283"/>
        <v>0</v>
      </c>
      <c r="J917" s="219" t="str">
        <f t="shared" si="284"/>
        <v>-</v>
      </c>
      <c r="K917" s="218" t="str">
        <f>N$67</f>
        <v>-</v>
      </c>
      <c r="L917" s="46" t="str">
        <f t="shared" si="272"/>
        <v>-</v>
      </c>
      <c r="M917" s="10" t="str">
        <f t="shared" si="285"/>
        <v>ooo</v>
      </c>
      <c r="N917" s="42">
        <f t="shared" si="286"/>
        <v>0</v>
      </c>
      <c r="O917" s="43">
        <f>IF(AND($E$4=N917,$H$4=M917,$P$57&lt;=SUM(J917:L917),SUM(J917:L917)&lt;=$P$58),1+MAX(O$84:O916),0)</f>
        <v>0</v>
      </c>
      <c r="P917" s="43">
        <f t="shared" si="287"/>
        <v>0</v>
      </c>
      <c r="AH917" s="178" t="s">
        <v>883</v>
      </c>
      <c r="AI917" s="172">
        <v>783</v>
      </c>
    </row>
    <row r="918" spans="3:35" x14ac:dyDescent="0.15">
      <c r="C918" s="217">
        <f t="shared" si="280"/>
        <v>13</v>
      </c>
      <c r="D918" s="218" t="str">
        <f>G$68</f>
        <v>-</v>
      </c>
      <c r="E918" s="46" t="str">
        <f t="shared" ref="E918:E981" si="288">E917</f>
        <v>-</v>
      </c>
      <c r="F918" s="10" t="str">
        <f t="shared" si="281"/>
        <v>ioo</v>
      </c>
      <c r="G918" s="42">
        <f t="shared" si="282"/>
        <v>0</v>
      </c>
      <c r="H918" s="43">
        <f>IF(AND($E$4=G918,$H$4=F918,$P$57&lt;=SUM(C918:E918),SUM(C918:E918)&lt;=$P$58),1+MAX(H$84:H917),0)</f>
        <v>0</v>
      </c>
      <c r="I918" s="43">
        <f t="shared" si="283"/>
        <v>0</v>
      </c>
      <c r="J918" s="219" t="str">
        <f t="shared" si="284"/>
        <v>-</v>
      </c>
      <c r="K918" s="218" t="str">
        <f>N$68</f>
        <v>-</v>
      </c>
      <c r="L918" s="46" t="str">
        <f t="shared" ref="L918:L981" si="289">L917</f>
        <v>-</v>
      </c>
      <c r="M918" s="10" t="str">
        <f t="shared" si="285"/>
        <v>ooo</v>
      </c>
      <c r="N918" s="42">
        <f t="shared" si="286"/>
        <v>0</v>
      </c>
      <c r="O918" s="43">
        <f>IF(AND($E$4=N918,$H$4=M918,$P$57&lt;=SUM(J918:L918),SUM(J918:L918)&lt;=$P$58),1+MAX(O$84:O917),0)</f>
        <v>0</v>
      </c>
      <c r="P918" s="43">
        <f t="shared" si="287"/>
        <v>0</v>
      </c>
      <c r="AH918" s="178" t="s">
        <v>884</v>
      </c>
      <c r="AI918" s="172">
        <v>784</v>
      </c>
    </row>
    <row r="919" spans="3:35" x14ac:dyDescent="0.15">
      <c r="C919" s="217">
        <f t="shared" si="280"/>
        <v>13</v>
      </c>
      <c r="D919" s="218" t="str">
        <f>G$69</f>
        <v>-</v>
      </c>
      <c r="E919" s="46" t="str">
        <f t="shared" si="288"/>
        <v>-</v>
      </c>
      <c r="F919" s="10" t="str">
        <f t="shared" si="281"/>
        <v>ioo</v>
      </c>
      <c r="G919" s="42">
        <f t="shared" si="282"/>
        <v>0</v>
      </c>
      <c r="H919" s="43">
        <f>IF(AND($E$4=G919,$H$4=F919,$P$57&lt;=SUM(C919:E919),SUM(C919:E919)&lt;=$P$58),1+MAX(H$84:H918),0)</f>
        <v>0</v>
      </c>
      <c r="I919" s="43">
        <f t="shared" si="283"/>
        <v>0</v>
      </c>
      <c r="J919" s="219" t="str">
        <f t="shared" si="284"/>
        <v>-</v>
      </c>
      <c r="K919" s="218" t="str">
        <f>N$69</f>
        <v>-</v>
      </c>
      <c r="L919" s="46" t="str">
        <f t="shared" si="289"/>
        <v>-</v>
      </c>
      <c r="M919" s="10" t="str">
        <f t="shared" si="285"/>
        <v>ooo</v>
      </c>
      <c r="N919" s="42">
        <f t="shared" si="286"/>
        <v>0</v>
      </c>
      <c r="O919" s="43">
        <f>IF(AND($E$4=N919,$H$4=M919,$P$57&lt;=SUM(J919:L919),SUM(J919:L919)&lt;=$P$58),1+MAX(O$84:O918),0)</f>
        <v>0</v>
      </c>
      <c r="P919" s="43">
        <f t="shared" si="287"/>
        <v>0</v>
      </c>
      <c r="AH919" s="178" t="s">
        <v>885</v>
      </c>
      <c r="AI919" s="172">
        <v>785</v>
      </c>
    </row>
    <row r="920" spans="3:35" x14ac:dyDescent="0.15">
      <c r="C920" s="217">
        <f t="shared" si="280"/>
        <v>13</v>
      </c>
      <c r="D920" s="218" t="str">
        <f>G$70</f>
        <v>-</v>
      </c>
      <c r="E920" s="46" t="str">
        <f t="shared" si="288"/>
        <v>-</v>
      </c>
      <c r="F920" s="10" t="str">
        <f t="shared" si="281"/>
        <v>ioo</v>
      </c>
      <c r="G920" s="42">
        <f t="shared" si="282"/>
        <v>0</v>
      </c>
      <c r="H920" s="43">
        <f>IF(AND($E$4=G920,$H$4=F920,$P$57&lt;=SUM(C920:E920),SUM(C920:E920)&lt;=$P$58),1+MAX(H$84:H919),0)</f>
        <v>0</v>
      </c>
      <c r="I920" s="43">
        <f t="shared" si="283"/>
        <v>0</v>
      </c>
      <c r="J920" s="219" t="str">
        <f t="shared" si="284"/>
        <v>-</v>
      </c>
      <c r="K920" s="218" t="str">
        <f>N$70</f>
        <v>-</v>
      </c>
      <c r="L920" s="46" t="str">
        <f t="shared" si="289"/>
        <v>-</v>
      </c>
      <c r="M920" s="10" t="str">
        <f t="shared" si="285"/>
        <v>ooo</v>
      </c>
      <c r="N920" s="42">
        <f t="shared" si="286"/>
        <v>0</v>
      </c>
      <c r="O920" s="43">
        <f>IF(AND($E$4=N920,$H$4=M920,$P$57&lt;=SUM(J920:L920),SUM(J920:L920)&lt;=$P$58),1+MAX(O$84:O919),0)</f>
        <v>0</v>
      </c>
      <c r="P920" s="43">
        <f t="shared" si="287"/>
        <v>0</v>
      </c>
      <c r="AH920" s="178" t="s">
        <v>887</v>
      </c>
      <c r="AI920" s="172">
        <v>786</v>
      </c>
    </row>
    <row r="921" spans="3:35" x14ac:dyDescent="0.15">
      <c r="C921" s="217">
        <f t="shared" si="280"/>
        <v>13</v>
      </c>
      <c r="D921" s="218" t="str">
        <f>G$71</f>
        <v>-</v>
      </c>
      <c r="E921" s="46" t="str">
        <f t="shared" si="288"/>
        <v>-</v>
      </c>
      <c r="F921" s="10" t="str">
        <f t="shared" si="281"/>
        <v>ioo</v>
      </c>
      <c r="G921" s="42">
        <f t="shared" si="282"/>
        <v>0</v>
      </c>
      <c r="H921" s="43">
        <f>IF(AND($E$4=G921,$H$4=F921,$P$57&lt;=SUM(C921:E921),SUM(C921:E921)&lt;=$P$58),1+MAX(H$84:H920),0)</f>
        <v>0</v>
      </c>
      <c r="I921" s="43">
        <f t="shared" si="283"/>
        <v>0</v>
      </c>
      <c r="J921" s="219" t="str">
        <f t="shared" si="284"/>
        <v>-</v>
      </c>
      <c r="K921" s="218" t="str">
        <f>N$71</f>
        <v>-</v>
      </c>
      <c r="L921" s="46" t="str">
        <f t="shared" si="289"/>
        <v>-</v>
      </c>
      <c r="M921" s="10" t="str">
        <f t="shared" si="285"/>
        <v>ooo</v>
      </c>
      <c r="N921" s="42">
        <f t="shared" si="286"/>
        <v>0</v>
      </c>
      <c r="O921" s="43">
        <f>IF(AND($E$4=N921,$H$4=M921,$P$57&lt;=SUM(J921:L921),SUM(J921:L921)&lt;=$P$58),1+MAX(O$84:O920),0)</f>
        <v>0</v>
      </c>
      <c r="P921" s="43">
        <f t="shared" si="287"/>
        <v>0</v>
      </c>
      <c r="AH921" s="178" t="s">
        <v>889</v>
      </c>
      <c r="AI921" s="172">
        <v>787</v>
      </c>
    </row>
    <row r="922" spans="3:35" x14ac:dyDescent="0.15">
      <c r="C922" s="217">
        <f t="shared" si="280"/>
        <v>13</v>
      </c>
      <c r="D922" s="218" t="str">
        <f>G$72</f>
        <v>-</v>
      </c>
      <c r="E922" s="46" t="str">
        <f t="shared" si="288"/>
        <v>-</v>
      </c>
      <c r="F922" s="10" t="str">
        <f t="shared" si="281"/>
        <v>ioo</v>
      </c>
      <c r="G922" s="42">
        <f t="shared" si="282"/>
        <v>0</v>
      </c>
      <c r="H922" s="43">
        <f>IF(AND($E$4=G922,$H$4=F922,$P$57&lt;=SUM(C922:E922),SUM(C922:E922)&lt;=$P$58),1+MAX(H$84:H921),0)</f>
        <v>0</v>
      </c>
      <c r="I922" s="43">
        <f t="shared" si="283"/>
        <v>0</v>
      </c>
      <c r="J922" s="219" t="str">
        <f t="shared" si="284"/>
        <v>-</v>
      </c>
      <c r="K922" s="218" t="str">
        <f>N$72</f>
        <v>-</v>
      </c>
      <c r="L922" s="46" t="str">
        <f t="shared" si="289"/>
        <v>-</v>
      </c>
      <c r="M922" s="10" t="str">
        <f t="shared" si="285"/>
        <v>ooo</v>
      </c>
      <c r="N922" s="42">
        <f t="shared" si="286"/>
        <v>0</v>
      </c>
      <c r="O922" s="43">
        <f>IF(AND($E$4=N922,$H$4=M922,$P$57&lt;=SUM(J922:L922),SUM(J922:L922)&lt;=$P$58),1+MAX(O$84:O921),0)</f>
        <v>0</v>
      </c>
      <c r="P922" s="43">
        <f t="shared" si="287"/>
        <v>0</v>
      </c>
      <c r="AH922" s="178" t="s">
        <v>890</v>
      </c>
      <c r="AI922" s="172">
        <v>788</v>
      </c>
    </row>
    <row r="923" spans="3:35" x14ac:dyDescent="0.15">
      <c r="C923" s="217">
        <f t="shared" si="280"/>
        <v>13</v>
      </c>
      <c r="D923" s="218" t="str">
        <f>G$73</f>
        <v>-</v>
      </c>
      <c r="E923" s="46" t="str">
        <f t="shared" si="288"/>
        <v>-</v>
      </c>
      <c r="F923" s="10" t="str">
        <f t="shared" si="281"/>
        <v>ioo</v>
      </c>
      <c r="G923" s="42">
        <f t="shared" si="282"/>
        <v>0</v>
      </c>
      <c r="H923" s="43">
        <f>IF(AND($E$4=G923,$H$4=F923,$P$57&lt;=SUM(C923:E923),SUM(C923:E923)&lt;=$P$58),1+MAX(H$84:H922),0)</f>
        <v>0</v>
      </c>
      <c r="I923" s="43">
        <f t="shared" si="283"/>
        <v>0</v>
      </c>
      <c r="J923" s="219" t="str">
        <f t="shared" si="284"/>
        <v>-</v>
      </c>
      <c r="K923" s="218" t="str">
        <f>N$73</f>
        <v>-</v>
      </c>
      <c r="L923" s="46" t="str">
        <f t="shared" si="289"/>
        <v>-</v>
      </c>
      <c r="M923" s="10" t="str">
        <f t="shared" si="285"/>
        <v>ooo</v>
      </c>
      <c r="N923" s="42">
        <f t="shared" si="286"/>
        <v>0</v>
      </c>
      <c r="O923" s="43">
        <f>IF(AND($E$4=N923,$H$4=M923,$P$57&lt;=SUM(J923:L923),SUM(J923:L923)&lt;=$P$58),1+MAX(O$84:O922),0)</f>
        <v>0</v>
      </c>
      <c r="P923" s="43">
        <f t="shared" si="287"/>
        <v>0</v>
      </c>
      <c r="AH923" s="178" t="s">
        <v>891</v>
      </c>
      <c r="AI923" s="172">
        <v>789</v>
      </c>
    </row>
    <row r="924" spans="3:35" x14ac:dyDescent="0.15">
      <c r="C924" s="217">
        <f t="shared" si="280"/>
        <v>13</v>
      </c>
      <c r="D924" s="218" t="str">
        <f>G$74</f>
        <v>-</v>
      </c>
      <c r="E924" s="46" t="str">
        <f t="shared" si="288"/>
        <v>-</v>
      </c>
      <c r="F924" s="10" t="str">
        <f t="shared" si="281"/>
        <v>ioo</v>
      </c>
      <c r="G924" s="42">
        <f t="shared" si="282"/>
        <v>0</v>
      </c>
      <c r="H924" s="43">
        <f>IF(AND($E$4=G924,$H$4=F924,$P$57&lt;=SUM(C924:E924),SUM(C924:E924)&lt;=$P$58),1+MAX(H$84:H923),0)</f>
        <v>0</v>
      </c>
      <c r="I924" s="43">
        <f t="shared" si="283"/>
        <v>0</v>
      </c>
      <c r="J924" s="219" t="str">
        <f t="shared" si="284"/>
        <v>-</v>
      </c>
      <c r="K924" s="218" t="str">
        <f>N$74</f>
        <v>-</v>
      </c>
      <c r="L924" s="46" t="str">
        <f t="shared" si="289"/>
        <v>-</v>
      </c>
      <c r="M924" s="10" t="str">
        <f t="shared" si="285"/>
        <v>ooo</v>
      </c>
      <c r="N924" s="42">
        <f t="shared" si="286"/>
        <v>0</v>
      </c>
      <c r="O924" s="43">
        <f>IF(AND($E$4=N924,$H$4=M924,$P$57&lt;=SUM(J924:L924),SUM(J924:L924)&lt;=$P$58),1+MAX(O$84:O923),0)</f>
        <v>0</v>
      </c>
      <c r="P924" s="43">
        <f t="shared" si="287"/>
        <v>0</v>
      </c>
      <c r="AH924" s="178" t="s">
        <v>892</v>
      </c>
      <c r="AI924" s="172">
        <v>790</v>
      </c>
    </row>
    <row r="925" spans="3:35" x14ac:dyDescent="0.15">
      <c r="C925" s="217">
        <f t="shared" si="280"/>
        <v>13</v>
      </c>
      <c r="D925" s="218" t="str">
        <f>G$75</f>
        <v>-</v>
      </c>
      <c r="E925" s="46" t="str">
        <f t="shared" si="288"/>
        <v>-</v>
      </c>
      <c r="F925" s="10" t="str">
        <f t="shared" si="281"/>
        <v>ioo</v>
      </c>
      <c r="G925" s="42">
        <f t="shared" si="282"/>
        <v>0</v>
      </c>
      <c r="H925" s="43">
        <f>IF(AND($E$4=G925,$H$4=F925,$P$57&lt;=SUM(C925:E925),SUM(C925:E925)&lt;=$P$58),1+MAX(H$84:H924),0)</f>
        <v>0</v>
      </c>
      <c r="I925" s="43">
        <f t="shared" si="283"/>
        <v>0</v>
      </c>
      <c r="J925" s="219" t="str">
        <f t="shared" si="284"/>
        <v>-</v>
      </c>
      <c r="K925" s="218" t="str">
        <f>N$75</f>
        <v>-</v>
      </c>
      <c r="L925" s="46" t="str">
        <f t="shared" si="289"/>
        <v>-</v>
      </c>
      <c r="M925" s="10" t="str">
        <f t="shared" si="285"/>
        <v>ooo</v>
      </c>
      <c r="N925" s="42">
        <f t="shared" si="286"/>
        <v>0</v>
      </c>
      <c r="O925" s="43">
        <f>IF(AND($E$4=N925,$H$4=M925,$P$57&lt;=SUM(J925:L925),SUM(J925:L925)&lt;=$P$58),1+MAX(O$84:O924),0)</f>
        <v>0</v>
      </c>
      <c r="P925" s="43">
        <f t="shared" si="287"/>
        <v>0</v>
      </c>
      <c r="AH925" s="178" t="s">
        <v>893</v>
      </c>
      <c r="AI925" s="172">
        <v>791</v>
      </c>
    </row>
    <row r="926" spans="3:35" x14ac:dyDescent="0.15">
      <c r="C926" s="217">
        <f t="shared" si="280"/>
        <v>13</v>
      </c>
      <c r="D926" s="218" t="str">
        <f>G$76</f>
        <v>-</v>
      </c>
      <c r="E926" s="46" t="str">
        <f t="shared" si="288"/>
        <v>-</v>
      </c>
      <c r="F926" s="10" t="str">
        <f t="shared" si="281"/>
        <v>ioo</v>
      </c>
      <c r="G926" s="42">
        <f t="shared" si="282"/>
        <v>0</v>
      </c>
      <c r="H926" s="43">
        <f>IF(AND($E$4=G926,$H$4=F926,$P$57&lt;=SUM(C926:E926),SUM(C926:E926)&lt;=$P$58),1+MAX(H$84:H925),0)</f>
        <v>0</v>
      </c>
      <c r="I926" s="43">
        <f t="shared" si="283"/>
        <v>0</v>
      </c>
      <c r="J926" s="219" t="str">
        <f t="shared" si="284"/>
        <v>-</v>
      </c>
      <c r="K926" s="218" t="str">
        <f>N$76</f>
        <v>-</v>
      </c>
      <c r="L926" s="46" t="str">
        <f t="shared" si="289"/>
        <v>-</v>
      </c>
      <c r="M926" s="10" t="str">
        <f t="shared" si="285"/>
        <v>ooo</v>
      </c>
      <c r="N926" s="42">
        <f t="shared" si="286"/>
        <v>0</v>
      </c>
      <c r="O926" s="43">
        <f>IF(AND($E$4=N926,$H$4=M926,$P$57&lt;=SUM(J926:L926),SUM(J926:L926)&lt;=$P$58),1+MAX(O$84:O925),0)</f>
        <v>0</v>
      </c>
      <c r="P926" s="43">
        <f t="shared" si="287"/>
        <v>0</v>
      </c>
      <c r="AH926" s="178" t="s">
        <v>894</v>
      </c>
      <c r="AI926" s="172">
        <v>792</v>
      </c>
    </row>
    <row r="927" spans="3:35" x14ac:dyDescent="0.15">
      <c r="C927" s="217">
        <f t="shared" si="280"/>
        <v>13</v>
      </c>
      <c r="D927" s="218" t="str">
        <f>G$77</f>
        <v>-</v>
      </c>
      <c r="E927" s="46" t="str">
        <f t="shared" si="288"/>
        <v>-</v>
      </c>
      <c r="F927" s="10" t="str">
        <f t="shared" si="281"/>
        <v>ioo</v>
      </c>
      <c r="G927" s="42">
        <f t="shared" si="282"/>
        <v>0</v>
      </c>
      <c r="H927" s="43">
        <f>IF(AND($E$4=G927,$H$4=F927,$P$57&lt;=SUM(C927:E927),SUM(C927:E927)&lt;=$P$58),1+MAX(H$84:H926),0)</f>
        <v>0</v>
      </c>
      <c r="I927" s="43">
        <f t="shared" si="283"/>
        <v>0</v>
      </c>
      <c r="J927" s="219" t="str">
        <f t="shared" si="284"/>
        <v>-</v>
      </c>
      <c r="K927" s="218" t="str">
        <f>N$77</f>
        <v>-</v>
      </c>
      <c r="L927" s="46" t="str">
        <f t="shared" si="289"/>
        <v>-</v>
      </c>
      <c r="M927" s="10" t="str">
        <f t="shared" si="285"/>
        <v>ooo</v>
      </c>
      <c r="N927" s="42">
        <f t="shared" si="286"/>
        <v>0</v>
      </c>
      <c r="O927" s="43">
        <f>IF(AND($E$4=N927,$H$4=M927,$P$57&lt;=SUM(J927:L927),SUM(J927:L927)&lt;=$P$58),1+MAX(O$84:O926),0)</f>
        <v>0</v>
      </c>
      <c r="P927" s="43">
        <f t="shared" si="287"/>
        <v>0</v>
      </c>
      <c r="AH927" s="178" t="s">
        <v>895</v>
      </c>
      <c r="AI927" s="172">
        <v>793</v>
      </c>
    </row>
    <row r="928" spans="3:35" x14ac:dyDescent="0.15">
      <c r="C928" s="217">
        <f t="shared" si="280"/>
        <v>13</v>
      </c>
      <c r="D928" s="218" t="str">
        <f>G$78</f>
        <v>-</v>
      </c>
      <c r="E928" s="46" t="str">
        <f t="shared" si="288"/>
        <v>-</v>
      </c>
      <c r="F928" s="10" t="str">
        <f t="shared" si="281"/>
        <v>ioo</v>
      </c>
      <c r="G928" s="42">
        <f t="shared" si="282"/>
        <v>0</v>
      </c>
      <c r="H928" s="43">
        <f>IF(AND($E$4=G928,$H$4=F928,$P$57&lt;=SUM(C928:E928),SUM(C928:E928)&lt;=$P$58),1+MAX(H$84:H927),0)</f>
        <v>0</v>
      </c>
      <c r="I928" s="43">
        <f t="shared" si="283"/>
        <v>0</v>
      </c>
      <c r="J928" s="219" t="str">
        <f t="shared" si="284"/>
        <v>-</v>
      </c>
      <c r="K928" s="218" t="str">
        <f>N$78</f>
        <v>-</v>
      </c>
      <c r="L928" s="46" t="str">
        <f t="shared" si="289"/>
        <v>-</v>
      </c>
      <c r="M928" s="10" t="str">
        <f t="shared" si="285"/>
        <v>ooo</v>
      </c>
      <c r="N928" s="42">
        <f t="shared" si="286"/>
        <v>0</v>
      </c>
      <c r="O928" s="43">
        <f>IF(AND($E$4=N928,$H$4=M928,$P$57&lt;=SUM(J928:L928),SUM(J928:L928)&lt;=$P$58),1+MAX(O$84:O927),0)</f>
        <v>0</v>
      </c>
      <c r="P928" s="43">
        <f t="shared" si="287"/>
        <v>0</v>
      </c>
      <c r="AH928" s="178" t="s">
        <v>896</v>
      </c>
      <c r="AI928" s="172">
        <v>794</v>
      </c>
    </row>
    <row r="929" spans="3:35" x14ac:dyDescent="0.15">
      <c r="C929" s="217">
        <f t="shared" si="280"/>
        <v>13</v>
      </c>
      <c r="D929" s="218" t="str">
        <f>G$79</f>
        <v>-</v>
      </c>
      <c r="E929" s="46" t="str">
        <f t="shared" si="288"/>
        <v>-</v>
      </c>
      <c r="F929" s="10" t="str">
        <f t="shared" si="281"/>
        <v>ioo</v>
      </c>
      <c r="G929" s="42">
        <f t="shared" si="282"/>
        <v>0</v>
      </c>
      <c r="H929" s="43">
        <f>IF(AND($E$4=G929,$H$4=F929,$P$57&lt;=SUM(C929:E929),SUM(C929:E929)&lt;=$P$58),1+MAX(H$84:H928),0)</f>
        <v>0</v>
      </c>
      <c r="I929" s="43">
        <f t="shared" si="283"/>
        <v>0</v>
      </c>
      <c r="J929" s="219" t="str">
        <f t="shared" si="284"/>
        <v>-</v>
      </c>
      <c r="K929" s="218" t="str">
        <f>N$79</f>
        <v>-</v>
      </c>
      <c r="L929" s="46" t="str">
        <f t="shared" si="289"/>
        <v>-</v>
      </c>
      <c r="M929" s="10" t="str">
        <f t="shared" si="285"/>
        <v>ooo</v>
      </c>
      <c r="N929" s="42">
        <f t="shared" si="286"/>
        <v>0</v>
      </c>
      <c r="O929" s="43">
        <f>IF(AND($E$4=N929,$H$4=M929,$P$57&lt;=SUM(J929:L929),SUM(J929:L929)&lt;=$P$58),1+MAX(O$84:O928),0)</f>
        <v>0</v>
      </c>
      <c r="P929" s="43">
        <f t="shared" si="287"/>
        <v>0</v>
      </c>
      <c r="AH929" s="178" t="s">
        <v>897</v>
      </c>
      <c r="AI929" s="172">
        <v>795</v>
      </c>
    </row>
    <row r="930" spans="3:35" x14ac:dyDescent="0.15">
      <c r="C930" s="217">
        <f t="shared" si="280"/>
        <v>13</v>
      </c>
      <c r="D930" s="218" t="str">
        <f>G$80</f>
        <v>-</v>
      </c>
      <c r="E930" s="46" t="str">
        <f t="shared" si="288"/>
        <v>-</v>
      </c>
      <c r="F930" s="10" t="str">
        <f t="shared" si="281"/>
        <v>ioo</v>
      </c>
      <c r="G930" s="42">
        <f t="shared" si="282"/>
        <v>0</v>
      </c>
      <c r="H930" s="43">
        <f>IF(AND($E$4=G930,$H$4=F930,$P$57&lt;=SUM(C930:E930),SUM(C930:E930)&lt;=$P$58),1+MAX(H$84:H929),0)</f>
        <v>0</v>
      </c>
      <c r="I930" s="43">
        <f t="shared" si="283"/>
        <v>0</v>
      </c>
      <c r="J930" s="219" t="str">
        <f t="shared" si="284"/>
        <v>-</v>
      </c>
      <c r="K930" s="218" t="str">
        <f>N$80</f>
        <v>-</v>
      </c>
      <c r="L930" s="46" t="str">
        <f t="shared" si="289"/>
        <v>-</v>
      </c>
      <c r="M930" s="10" t="str">
        <f t="shared" si="285"/>
        <v>ooo</v>
      </c>
      <c r="N930" s="42">
        <f t="shared" si="286"/>
        <v>0</v>
      </c>
      <c r="O930" s="43">
        <f>IF(AND($E$4=N930,$H$4=M930,$P$57&lt;=SUM(J930:L930),SUM(J930:L930)&lt;=$P$58),1+MAX(O$84:O929),0)</f>
        <v>0</v>
      </c>
      <c r="P930" s="43">
        <f t="shared" si="287"/>
        <v>0</v>
      </c>
      <c r="AH930" s="178" t="s">
        <v>898</v>
      </c>
      <c r="AI930" s="172">
        <v>796</v>
      </c>
    </row>
    <row r="931" spans="3:35" x14ac:dyDescent="0.15">
      <c r="C931" s="217">
        <f t="shared" si="280"/>
        <v>13</v>
      </c>
      <c r="D931" s="218" t="str">
        <f>G$81</f>
        <v>-</v>
      </c>
      <c r="E931" s="46" t="str">
        <f t="shared" si="288"/>
        <v>-</v>
      </c>
      <c r="F931" s="10" t="str">
        <f t="shared" si="281"/>
        <v>ioo</v>
      </c>
      <c r="G931" s="42">
        <f t="shared" si="282"/>
        <v>0</v>
      </c>
      <c r="H931" s="43">
        <f>IF(AND($E$4=G931,$H$4=F931,$P$57&lt;=SUM(C931:E931),SUM(C931:E931)&lt;=$P$58),1+MAX(H$84:H930),0)</f>
        <v>0</v>
      </c>
      <c r="I931" s="43">
        <f t="shared" si="283"/>
        <v>0</v>
      </c>
      <c r="J931" s="219" t="str">
        <f t="shared" si="284"/>
        <v>-</v>
      </c>
      <c r="K931" s="218" t="str">
        <f>N$81</f>
        <v>-</v>
      </c>
      <c r="L931" s="46" t="str">
        <f t="shared" si="289"/>
        <v>-</v>
      </c>
      <c r="M931" s="10" t="str">
        <f t="shared" si="285"/>
        <v>ooo</v>
      </c>
      <c r="N931" s="42">
        <f t="shared" si="286"/>
        <v>0</v>
      </c>
      <c r="O931" s="43">
        <f>IF(AND($E$4=N931,$H$4=M931,$P$57&lt;=SUM(J931:L931),SUM(J931:L931)&lt;=$P$58),1+MAX(O$84:O930),0)</f>
        <v>0</v>
      </c>
      <c r="P931" s="43">
        <f t="shared" si="287"/>
        <v>0</v>
      </c>
      <c r="AH931" s="178" t="s">
        <v>899</v>
      </c>
      <c r="AI931" s="172">
        <v>797</v>
      </c>
    </row>
    <row r="932" spans="3:35" x14ac:dyDescent="0.15">
      <c r="C932" s="217" t="str">
        <f t="shared" ref="C932:C947" si="290">F$71</f>
        <v>-</v>
      </c>
      <c r="D932" s="218">
        <f>G$66</f>
        <v>13</v>
      </c>
      <c r="E932" s="46" t="str">
        <f t="shared" si="288"/>
        <v>-</v>
      </c>
      <c r="F932" s="10" t="str">
        <f t="shared" si="281"/>
        <v>oio</v>
      </c>
      <c r="G932" s="42">
        <f t="shared" si="282"/>
        <v>0</v>
      </c>
      <c r="H932" s="43">
        <f>IF(AND($E$4=G932,$H$4=F932,$P$57&lt;=SUM(C932:E932),SUM(C932:E932)&lt;=$P$58),1+MAX(H$84:H931),0)</f>
        <v>0</v>
      </c>
      <c r="I932" s="43">
        <f t="shared" si="283"/>
        <v>0</v>
      </c>
      <c r="J932" s="219" t="str">
        <f t="shared" ref="J932:J947" si="291">M$71</f>
        <v>-</v>
      </c>
      <c r="K932" s="218">
        <f>N$66</f>
        <v>13</v>
      </c>
      <c r="L932" s="46" t="str">
        <f t="shared" si="289"/>
        <v>-</v>
      </c>
      <c r="M932" s="10" t="str">
        <f t="shared" si="285"/>
        <v>oio</v>
      </c>
      <c r="N932" s="42">
        <f t="shared" si="286"/>
        <v>0</v>
      </c>
      <c r="O932" s="43">
        <f>IF(AND($E$4=N932,$H$4=M932,$P$57&lt;=SUM(J932:L932),SUM(J932:L932)&lt;=$P$58),1+MAX(O$84:O931),0)</f>
        <v>0</v>
      </c>
      <c r="P932" s="43">
        <f t="shared" si="287"/>
        <v>0</v>
      </c>
      <c r="AH932" s="178" t="s">
        <v>900</v>
      </c>
      <c r="AI932" s="172">
        <v>798</v>
      </c>
    </row>
    <row r="933" spans="3:35" x14ac:dyDescent="0.15">
      <c r="C933" s="217" t="str">
        <f t="shared" si="290"/>
        <v>-</v>
      </c>
      <c r="D933" s="218">
        <f>G$67</f>
        <v>14</v>
      </c>
      <c r="E933" s="46" t="str">
        <f t="shared" si="288"/>
        <v>-</v>
      </c>
      <c r="F933" s="10" t="str">
        <f t="shared" si="281"/>
        <v>oio</v>
      </c>
      <c r="G933" s="42">
        <f t="shared" si="282"/>
        <v>0</v>
      </c>
      <c r="H933" s="43">
        <f>IF(AND($E$4=G933,$H$4=F933,$P$57&lt;=SUM(C933:E933),SUM(C933:E933)&lt;=$P$58),1+MAX(H$84:H932),0)</f>
        <v>0</v>
      </c>
      <c r="I933" s="43">
        <f t="shared" si="283"/>
        <v>0</v>
      </c>
      <c r="J933" s="219" t="str">
        <f t="shared" si="291"/>
        <v>-</v>
      </c>
      <c r="K933" s="218" t="str">
        <f>N$67</f>
        <v>-</v>
      </c>
      <c r="L933" s="46" t="str">
        <f t="shared" si="289"/>
        <v>-</v>
      </c>
      <c r="M933" s="10" t="str">
        <f t="shared" si="285"/>
        <v>ooo</v>
      </c>
      <c r="N933" s="42">
        <f t="shared" si="286"/>
        <v>0</v>
      </c>
      <c r="O933" s="43">
        <f>IF(AND($E$4=N933,$H$4=M933,$P$57&lt;=SUM(J933:L933),SUM(J933:L933)&lt;=$P$58),1+MAX(O$84:O932),0)</f>
        <v>0</v>
      </c>
      <c r="P933" s="43">
        <f t="shared" si="287"/>
        <v>0</v>
      </c>
      <c r="AH933" s="178" t="s">
        <v>901</v>
      </c>
      <c r="AI933" s="172">
        <v>799</v>
      </c>
    </row>
    <row r="934" spans="3:35" x14ac:dyDescent="0.15">
      <c r="C934" s="217" t="str">
        <f t="shared" si="290"/>
        <v>-</v>
      </c>
      <c r="D934" s="218" t="str">
        <f>G$68</f>
        <v>-</v>
      </c>
      <c r="E934" s="46" t="str">
        <f t="shared" si="288"/>
        <v>-</v>
      </c>
      <c r="F934" s="10" t="str">
        <f t="shared" si="281"/>
        <v>ooo</v>
      </c>
      <c r="G934" s="42">
        <f t="shared" si="282"/>
        <v>0</v>
      </c>
      <c r="H934" s="43">
        <f>IF(AND($E$4=G934,$H$4=F934,$P$57&lt;=SUM(C934:E934),SUM(C934:E934)&lt;=$P$58),1+MAX(H$84:H933),0)</f>
        <v>0</v>
      </c>
      <c r="I934" s="43">
        <f t="shared" si="283"/>
        <v>0</v>
      </c>
      <c r="J934" s="219" t="str">
        <f t="shared" si="291"/>
        <v>-</v>
      </c>
      <c r="K934" s="218" t="str">
        <f>N$68</f>
        <v>-</v>
      </c>
      <c r="L934" s="46" t="str">
        <f t="shared" si="289"/>
        <v>-</v>
      </c>
      <c r="M934" s="10" t="str">
        <f t="shared" si="285"/>
        <v>ooo</v>
      </c>
      <c r="N934" s="42">
        <f t="shared" si="286"/>
        <v>0</v>
      </c>
      <c r="O934" s="43">
        <f>IF(AND($E$4=N934,$H$4=M934,$P$57&lt;=SUM(J934:L934),SUM(J934:L934)&lt;=$P$58),1+MAX(O$84:O933),0)</f>
        <v>0</v>
      </c>
      <c r="P934" s="43">
        <f t="shared" si="287"/>
        <v>0</v>
      </c>
      <c r="AH934" s="178" t="s">
        <v>902</v>
      </c>
      <c r="AI934" s="172">
        <v>800</v>
      </c>
    </row>
    <row r="935" spans="3:35" x14ac:dyDescent="0.15">
      <c r="C935" s="217" t="str">
        <f t="shared" si="290"/>
        <v>-</v>
      </c>
      <c r="D935" s="218" t="str">
        <f>G$69</f>
        <v>-</v>
      </c>
      <c r="E935" s="46" t="str">
        <f t="shared" si="288"/>
        <v>-</v>
      </c>
      <c r="F935" s="10" t="str">
        <f t="shared" si="281"/>
        <v>ooo</v>
      </c>
      <c r="G935" s="42">
        <f t="shared" si="282"/>
        <v>0</v>
      </c>
      <c r="H935" s="43">
        <f>IF(AND($E$4=G935,$H$4=F935,$P$57&lt;=SUM(C935:E935),SUM(C935:E935)&lt;=$P$58),1+MAX(H$84:H934),0)</f>
        <v>0</v>
      </c>
      <c r="I935" s="43">
        <f t="shared" si="283"/>
        <v>0</v>
      </c>
      <c r="J935" s="219" t="str">
        <f t="shared" si="291"/>
        <v>-</v>
      </c>
      <c r="K935" s="218" t="str">
        <f>N$69</f>
        <v>-</v>
      </c>
      <c r="L935" s="46" t="str">
        <f t="shared" si="289"/>
        <v>-</v>
      </c>
      <c r="M935" s="10" t="str">
        <f t="shared" si="285"/>
        <v>ooo</v>
      </c>
      <c r="N935" s="42">
        <f t="shared" si="286"/>
        <v>0</v>
      </c>
      <c r="O935" s="43">
        <f>IF(AND($E$4=N935,$H$4=M935,$P$57&lt;=SUM(J935:L935),SUM(J935:L935)&lt;=$P$58),1+MAX(O$84:O934),0)</f>
        <v>0</v>
      </c>
      <c r="P935" s="43">
        <f t="shared" si="287"/>
        <v>0</v>
      </c>
      <c r="AH935" s="181" t="s">
        <v>903</v>
      </c>
      <c r="AI935" s="68">
        <v>801</v>
      </c>
    </row>
    <row r="936" spans="3:35" x14ac:dyDescent="0.15">
      <c r="C936" s="217" t="str">
        <f t="shared" si="290"/>
        <v>-</v>
      </c>
      <c r="D936" s="218" t="str">
        <f>G$70</f>
        <v>-</v>
      </c>
      <c r="E936" s="46" t="str">
        <f t="shared" si="288"/>
        <v>-</v>
      </c>
      <c r="F936" s="10" t="str">
        <f t="shared" si="281"/>
        <v>ooo</v>
      </c>
      <c r="G936" s="42">
        <f t="shared" si="282"/>
        <v>0</v>
      </c>
      <c r="H936" s="43">
        <f>IF(AND($E$4=G936,$H$4=F936,$P$57&lt;=SUM(C936:E936),SUM(C936:E936)&lt;=$P$58),1+MAX(H$84:H935),0)</f>
        <v>0</v>
      </c>
      <c r="I936" s="43">
        <f t="shared" si="283"/>
        <v>0</v>
      </c>
      <c r="J936" s="219" t="str">
        <f t="shared" si="291"/>
        <v>-</v>
      </c>
      <c r="K936" s="218" t="str">
        <f>N$70</f>
        <v>-</v>
      </c>
      <c r="L936" s="46" t="str">
        <f t="shared" si="289"/>
        <v>-</v>
      </c>
      <c r="M936" s="10" t="str">
        <f t="shared" si="285"/>
        <v>ooo</v>
      </c>
      <c r="N936" s="42">
        <f t="shared" si="286"/>
        <v>0</v>
      </c>
      <c r="O936" s="43">
        <f>IF(AND($E$4=N936,$H$4=M936,$P$57&lt;=SUM(J936:L936),SUM(J936:L936)&lt;=$P$58),1+MAX(O$84:O935),0)</f>
        <v>0</v>
      </c>
      <c r="P936" s="43">
        <f t="shared" si="287"/>
        <v>0</v>
      </c>
    </row>
    <row r="937" spans="3:35" x14ac:dyDescent="0.15">
      <c r="C937" s="217" t="str">
        <f t="shared" si="290"/>
        <v>-</v>
      </c>
      <c r="D937" s="218" t="str">
        <f>G$71</f>
        <v>-</v>
      </c>
      <c r="E937" s="46" t="str">
        <f t="shared" si="288"/>
        <v>-</v>
      </c>
      <c r="F937" s="10" t="str">
        <f t="shared" si="281"/>
        <v>ooo</v>
      </c>
      <c r="G937" s="42">
        <f t="shared" si="282"/>
        <v>0</v>
      </c>
      <c r="H937" s="43">
        <f>IF(AND($E$4=G937,$H$4=F937,$P$57&lt;=SUM(C937:E937),SUM(C937:E937)&lt;=$P$58),1+MAX(H$84:H936),0)</f>
        <v>0</v>
      </c>
      <c r="I937" s="43">
        <f t="shared" si="283"/>
        <v>0</v>
      </c>
      <c r="J937" s="219" t="str">
        <f t="shared" si="291"/>
        <v>-</v>
      </c>
      <c r="K937" s="218" t="str">
        <f>N$71</f>
        <v>-</v>
      </c>
      <c r="L937" s="46" t="str">
        <f t="shared" si="289"/>
        <v>-</v>
      </c>
      <c r="M937" s="10" t="str">
        <f t="shared" si="285"/>
        <v>ooo</v>
      </c>
      <c r="N937" s="42">
        <f t="shared" si="286"/>
        <v>0</v>
      </c>
      <c r="O937" s="43">
        <f>IF(AND($E$4=N937,$H$4=M937,$P$57&lt;=SUM(J937:L937),SUM(J937:L937)&lt;=$P$58),1+MAX(O$84:O936),0)</f>
        <v>0</v>
      </c>
      <c r="P937" s="43">
        <f t="shared" si="287"/>
        <v>0</v>
      </c>
    </row>
    <row r="938" spans="3:35" x14ac:dyDescent="0.15">
      <c r="C938" s="217" t="str">
        <f t="shared" si="290"/>
        <v>-</v>
      </c>
      <c r="D938" s="218" t="str">
        <f>G$72</f>
        <v>-</v>
      </c>
      <c r="E938" s="46" t="str">
        <f t="shared" si="288"/>
        <v>-</v>
      </c>
      <c r="F938" s="10" t="str">
        <f t="shared" si="281"/>
        <v>ooo</v>
      </c>
      <c r="G938" s="42">
        <f t="shared" si="282"/>
        <v>0</v>
      </c>
      <c r="H938" s="43">
        <f>IF(AND($E$4=G938,$H$4=F938,$P$57&lt;=SUM(C938:E938),SUM(C938:E938)&lt;=$P$58),1+MAX(H$84:H937),0)</f>
        <v>0</v>
      </c>
      <c r="I938" s="43">
        <f t="shared" si="283"/>
        <v>0</v>
      </c>
      <c r="J938" s="219" t="str">
        <f t="shared" si="291"/>
        <v>-</v>
      </c>
      <c r="K938" s="218" t="str">
        <f>N$72</f>
        <v>-</v>
      </c>
      <c r="L938" s="46" t="str">
        <f t="shared" si="289"/>
        <v>-</v>
      </c>
      <c r="M938" s="10" t="str">
        <f t="shared" si="285"/>
        <v>ooo</v>
      </c>
      <c r="N938" s="42">
        <f t="shared" si="286"/>
        <v>0</v>
      </c>
      <c r="O938" s="43">
        <f>IF(AND($E$4=N938,$H$4=M938,$P$57&lt;=SUM(J938:L938),SUM(J938:L938)&lt;=$P$58),1+MAX(O$84:O937),0)</f>
        <v>0</v>
      </c>
      <c r="P938" s="43">
        <f t="shared" si="287"/>
        <v>0</v>
      </c>
    </row>
    <row r="939" spans="3:35" x14ac:dyDescent="0.15">
      <c r="C939" s="217" t="str">
        <f t="shared" si="290"/>
        <v>-</v>
      </c>
      <c r="D939" s="218" t="str">
        <f>G$73</f>
        <v>-</v>
      </c>
      <c r="E939" s="46" t="str">
        <f t="shared" si="288"/>
        <v>-</v>
      </c>
      <c r="F939" s="10" t="str">
        <f t="shared" si="281"/>
        <v>ooo</v>
      </c>
      <c r="G939" s="42">
        <f t="shared" si="282"/>
        <v>0</v>
      </c>
      <c r="H939" s="43">
        <f>IF(AND($E$4=G939,$H$4=F939,$P$57&lt;=SUM(C939:E939),SUM(C939:E939)&lt;=$P$58),1+MAX(H$84:H938),0)</f>
        <v>0</v>
      </c>
      <c r="I939" s="43">
        <f t="shared" si="283"/>
        <v>0</v>
      </c>
      <c r="J939" s="219" t="str">
        <f t="shared" si="291"/>
        <v>-</v>
      </c>
      <c r="K939" s="218" t="str">
        <f>N$73</f>
        <v>-</v>
      </c>
      <c r="L939" s="46" t="str">
        <f t="shared" si="289"/>
        <v>-</v>
      </c>
      <c r="M939" s="10" t="str">
        <f t="shared" si="285"/>
        <v>ooo</v>
      </c>
      <c r="N939" s="42">
        <f t="shared" si="286"/>
        <v>0</v>
      </c>
      <c r="O939" s="43">
        <f>IF(AND($E$4=N939,$H$4=M939,$P$57&lt;=SUM(J939:L939),SUM(J939:L939)&lt;=$P$58),1+MAX(O$84:O938),0)</f>
        <v>0</v>
      </c>
      <c r="P939" s="43">
        <f t="shared" si="287"/>
        <v>0</v>
      </c>
    </row>
    <row r="940" spans="3:35" x14ac:dyDescent="0.15">
      <c r="C940" s="217" t="str">
        <f t="shared" si="290"/>
        <v>-</v>
      </c>
      <c r="D940" s="218" t="str">
        <f>G$74</f>
        <v>-</v>
      </c>
      <c r="E940" s="46" t="str">
        <f t="shared" si="288"/>
        <v>-</v>
      </c>
      <c r="F940" s="10" t="str">
        <f t="shared" si="281"/>
        <v>ooo</v>
      </c>
      <c r="G940" s="42">
        <f t="shared" si="282"/>
        <v>0</v>
      </c>
      <c r="H940" s="43">
        <f>IF(AND($E$4=G940,$H$4=F940,$P$57&lt;=SUM(C940:E940),SUM(C940:E940)&lt;=$P$58),1+MAX(H$84:H939),0)</f>
        <v>0</v>
      </c>
      <c r="I940" s="43">
        <f t="shared" si="283"/>
        <v>0</v>
      </c>
      <c r="J940" s="219" t="str">
        <f t="shared" si="291"/>
        <v>-</v>
      </c>
      <c r="K940" s="218" t="str">
        <f>N$74</f>
        <v>-</v>
      </c>
      <c r="L940" s="46" t="str">
        <f t="shared" si="289"/>
        <v>-</v>
      </c>
      <c r="M940" s="10" t="str">
        <f t="shared" si="285"/>
        <v>ooo</v>
      </c>
      <c r="N940" s="42">
        <f t="shared" si="286"/>
        <v>0</v>
      </c>
      <c r="O940" s="43">
        <f>IF(AND($E$4=N940,$H$4=M940,$P$57&lt;=SUM(J940:L940),SUM(J940:L940)&lt;=$P$58),1+MAX(O$84:O939),0)</f>
        <v>0</v>
      </c>
      <c r="P940" s="43">
        <f t="shared" si="287"/>
        <v>0</v>
      </c>
    </row>
    <row r="941" spans="3:35" x14ac:dyDescent="0.15">
      <c r="C941" s="217" t="str">
        <f t="shared" si="290"/>
        <v>-</v>
      </c>
      <c r="D941" s="218" t="str">
        <f>G$75</f>
        <v>-</v>
      </c>
      <c r="E941" s="46" t="str">
        <f t="shared" si="288"/>
        <v>-</v>
      </c>
      <c r="F941" s="10" t="str">
        <f t="shared" si="281"/>
        <v>ooo</v>
      </c>
      <c r="G941" s="42">
        <f t="shared" si="282"/>
        <v>0</v>
      </c>
      <c r="H941" s="43">
        <f>IF(AND($E$4=G941,$H$4=F941,$P$57&lt;=SUM(C941:E941),SUM(C941:E941)&lt;=$P$58),1+MAX(H$84:H940),0)</f>
        <v>0</v>
      </c>
      <c r="I941" s="43">
        <f t="shared" si="283"/>
        <v>0</v>
      </c>
      <c r="J941" s="219" t="str">
        <f t="shared" si="291"/>
        <v>-</v>
      </c>
      <c r="K941" s="218" t="str">
        <f>N$75</f>
        <v>-</v>
      </c>
      <c r="L941" s="46" t="str">
        <f t="shared" si="289"/>
        <v>-</v>
      </c>
      <c r="M941" s="10" t="str">
        <f t="shared" si="285"/>
        <v>ooo</v>
      </c>
      <c r="N941" s="42">
        <f t="shared" si="286"/>
        <v>0</v>
      </c>
      <c r="O941" s="43">
        <f>IF(AND($E$4=N941,$H$4=M941,$P$57&lt;=SUM(J941:L941),SUM(J941:L941)&lt;=$P$58),1+MAX(O$84:O940),0)</f>
        <v>0</v>
      </c>
      <c r="P941" s="43">
        <f t="shared" si="287"/>
        <v>0</v>
      </c>
    </row>
    <row r="942" spans="3:35" x14ac:dyDescent="0.15">
      <c r="C942" s="217" t="str">
        <f t="shared" si="290"/>
        <v>-</v>
      </c>
      <c r="D942" s="218" t="str">
        <f>G$76</f>
        <v>-</v>
      </c>
      <c r="E942" s="46" t="str">
        <f t="shared" si="288"/>
        <v>-</v>
      </c>
      <c r="F942" s="10" t="str">
        <f t="shared" si="281"/>
        <v>ooo</v>
      </c>
      <c r="G942" s="42">
        <f t="shared" si="282"/>
        <v>0</v>
      </c>
      <c r="H942" s="43">
        <f>IF(AND($E$4=G942,$H$4=F942,$P$57&lt;=SUM(C942:E942),SUM(C942:E942)&lt;=$P$58),1+MAX(H$84:H941),0)</f>
        <v>0</v>
      </c>
      <c r="I942" s="43">
        <f t="shared" si="283"/>
        <v>0</v>
      </c>
      <c r="J942" s="219" t="str">
        <f t="shared" si="291"/>
        <v>-</v>
      </c>
      <c r="K942" s="218" t="str">
        <f>N$76</f>
        <v>-</v>
      </c>
      <c r="L942" s="46" t="str">
        <f t="shared" si="289"/>
        <v>-</v>
      </c>
      <c r="M942" s="10" t="str">
        <f t="shared" si="285"/>
        <v>ooo</v>
      </c>
      <c r="N942" s="42">
        <f t="shared" si="286"/>
        <v>0</v>
      </c>
      <c r="O942" s="43">
        <f>IF(AND($E$4=N942,$H$4=M942,$P$57&lt;=SUM(J942:L942),SUM(J942:L942)&lt;=$P$58),1+MAX(O$84:O941),0)</f>
        <v>0</v>
      </c>
      <c r="P942" s="43">
        <f t="shared" si="287"/>
        <v>0</v>
      </c>
    </row>
    <row r="943" spans="3:35" x14ac:dyDescent="0.15">
      <c r="C943" s="217" t="str">
        <f t="shared" si="290"/>
        <v>-</v>
      </c>
      <c r="D943" s="218" t="str">
        <f>G$77</f>
        <v>-</v>
      </c>
      <c r="E943" s="46" t="str">
        <f t="shared" si="288"/>
        <v>-</v>
      </c>
      <c r="F943" s="10" t="str">
        <f t="shared" si="281"/>
        <v>ooo</v>
      </c>
      <c r="G943" s="42">
        <f t="shared" si="282"/>
        <v>0</v>
      </c>
      <c r="H943" s="43">
        <f>IF(AND($E$4=G943,$H$4=F943,$P$57&lt;=SUM(C943:E943),SUM(C943:E943)&lt;=$P$58),1+MAX(H$84:H942),0)</f>
        <v>0</v>
      </c>
      <c r="I943" s="43">
        <f t="shared" si="283"/>
        <v>0</v>
      </c>
      <c r="J943" s="219" t="str">
        <f t="shared" si="291"/>
        <v>-</v>
      </c>
      <c r="K943" s="218" t="str">
        <f>N$77</f>
        <v>-</v>
      </c>
      <c r="L943" s="46" t="str">
        <f t="shared" si="289"/>
        <v>-</v>
      </c>
      <c r="M943" s="10" t="str">
        <f t="shared" si="285"/>
        <v>ooo</v>
      </c>
      <c r="N943" s="42">
        <f t="shared" si="286"/>
        <v>0</v>
      </c>
      <c r="O943" s="43">
        <f>IF(AND($E$4=N943,$H$4=M943,$P$57&lt;=SUM(J943:L943),SUM(J943:L943)&lt;=$P$58),1+MAX(O$84:O942),0)</f>
        <v>0</v>
      </c>
      <c r="P943" s="43">
        <f t="shared" si="287"/>
        <v>0</v>
      </c>
    </row>
    <row r="944" spans="3:35" x14ac:dyDescent="0.15">
      <c r="C944" s="217" t="str">
        <f t="shared" si="290"/>
        <v>-</v>
      </c>
      <c r="D944" s="218" t="str">
        <f>G$78</f>
        <v>-</v>
      </c>
      <c r="E944" s="46" t="str">
        <f t="shared" si="288"/>
        <v>-</v>
      </c>
      <c r="F944" s="10" t="str">
        <f t="shared" si="281"/>
        <v>ooo</v>
      </c>
      <c r="G944" s="42">
        <f t="shared" si="282"/>
        <v>0</v>
      </c>
      <c r="H944" s="43">
        <f>IF(AND($E$4=G944,$H$4=F944,$P$57&lt;=SUM(C944:E944),SUM(C944:E944)&lt;=$P$58),1+MAX(H$84:H943),0)</f>
        <v>0</v>
      </c>
      <c r="I944" s="43">
        <f t="shared" si="283"/>
        <v>0</v>
      </c>
      <c r="J944" s="219" t="str">
        <f t="shared" si="291"/>
        <v>-</v>
      </c>
      <c r="K944" s="218" t="str">
        <f>N$78</f>
        <v>-</v>
      </c>
      <c r="L944" s="46" t="str">
        <f t="shared" si="289"/>
        <v>-</v>
      </c>
      <c r="M944" s="10" t="str">
        <f t="shared" si="285"/>
        <v>ooo</v>
      </c>
      <c r="N944" s="42">
        <f t="shared" si="286"/>
        <v>0</v>
      </c>
      <c r="O944" s="43">
        <f>IF(AND($E$4=N944,$H$4=M944,$P$57&lt;=SUM(J944:L944),SUM(J944:L944)&lt;=$P$58),1+MAX(O$84:O943),0)</f>
        <v>0</v>
      </c>
      <c r="P944" s="43">
        <f t="shared" si="287"/>
        <v>0</v>
      </c>
    </row>
    <row r="945" spans="3:16" x14ac:dyDescent="0.15">
      <c r="C945" s="217" t="str">
        <f t="shared" si="290"/>
        <v>-</v>
      </c>
      <c r="D945" s="218" t="str">
        <f>G$79</f>
        <v>-</v>
      </c>
      <c r="E945" s="46" t="str">
        <f t="shared" si="288"/>
        <v>-</v>
      </c>
      <c r="F945" s="10" t="str">
        <f t="shared" si="281"/>
        <v>ooo</v>
      </c>
      <c r="G945" s="42">
        <f t="shared" si="282"/>
        <v>0</v>
      </c>
      <c r="H945" s="43">
        <f>IF(AND($E$4=G945,$H$4=F945,$P$57&lt;=SUM(C945:E945),SUM(C945:E945)&lt;=$P$58),1+MAX(H$84:H944),0)</f>
        <v>0</v>
      </c>
      <c r="I945" s="43">
        <f t="shared" si="283"/>
        <v>0</v>
      </c>
      <c r="J945" s="219" t="str">
        <f t="shared" si="291"/>
        <v>-</v>
      </c>
      <c r="K945" s="218" t="str">
        <f>N$79</f>
        <v>-</v>
      </c>
      <c r="L945" s="46" t="str">
        <f t="shared" si="289"/>
        <v>-</v>
      </c>
      <c r="M945" s="10" t="str">
        <f t="shared" si="285"/>
        <v>ooo</v>
      </c>
      <c r="N945" s="42">
        <f t="shared" si="286"/>
        <v>0</v>
      </c>
      <c r="O945" s="43">
        <f>IF(AND($E$4=N945,$H$4=M945,$P$57&lt;=SUM(J945:L945),SUM(J945:L945)&lt;=$P$58),1+MAX(O$84:O944),0)</f>
        <v>0</v>
      </c>
      <c r="P945" s="43">
        <f t="shared" si="287"/>
        <v>0</v>
      </c>
    </row>
    <row r="946" spans="3:16" x14ac:dyDescent="0.15">
      <c r="C946" s="217" t="str">
        <f t="shared" si="290"/>
        <v>-</v>
      </c>
      <c r="D946" s="218" t="str">
        <f>G$80</f>
        <v>-</v>
      </c>
      <c r="E946" s="46" t="str">
        <f t="shared" si="288"/>
        <v>-</v>
      </c>
      <c r="F946" s="10" t="str">
        <f t="shared" si="281"/>
        <v>ooo</v>
      </c>
      <c r="G946" s="42">
        <f t="shared" si="282"/>
        <v>0</v>
      </c>
      <c r="H946" s="43">
        <f>IF(AND($E$4=G946,$H$4=F946,$P$57&lt;=SUM(C946:E946),SUM(C946:E946)&lt;=$P$58),1+MAX(H$84:H945),0)</f>
        <v>0</v>
      </c>
      <c r="I946" s="43">
        <f t="shared" si="283"/>
        <v>0</v>
      </c>
      <c r="J946" s="219" t="str">
        <f t="shared" si="291"/>
        <v>-</v>
      </c>
      <c r="K946" s="218" t="str">
        <f>N$80</f>
        <v>-</v>
      </c>
      <c r="L946" s="46" t="str">
        <f t="shared" si="289"/>
        <v>-</v>
      </c>
      <c r="M946" s="10" t="str">
        <f t="shared" si="285"/>
        <v>ooo</v>
      </c>
      <c r="N946" s="42">
        <f t="shared" si="286"/>
        <v>0</v>
      </c>
      <c r="O946" s="43">
        <f>IF(AND($E$4=N946,$H$4=M946,$P$57&lt;=SUM(J946:L946),SUM(J946:L946)&lt;=$P$58),1+MAX(O$84:O945),0)</f>
        <v>0</v>
      </c>
      <c r="P946" s="43">
        <f t="shared" si="287"/>
        <v>0</v>
      </c>
    </row>
    <row r="947" spans="3:16" x14ac:dyDescent="0.15">
      <c r="C947" s="217" t="str">
        <f t="shared" si="290"/>
        <v>-</v>
      </c>
      <c r="D947" s="218" t="str">
        <f>G$81</f>
        <v>-</v>
      </c>
      <c r="E947" s="46" t="str">
        <f t="shared" si="288"/>
        <v>-</v>
      </c>
      <c r="F947" s="10" t="str">
        <f t="shared" si="281"/>
        <v>ooo</v>
      </c>
      <c r="G947" s="42">
        <f t="shared" si="282"/>
        <v>0</v>
      </c>
      <c r="H947" s="43">
        <f>IF(AND($E$4=G947,$H$4=F947,$P$57&lt;=SUM(C947:E947),SUM(C947:E947)&lt;=$P$58),1+MAX(H$84:H946),0)</f>
        <v>0</v>
      </c>
      <c r="I947" s="43">
        <f t="shared" si="283"/>
        <v>0</v>
      </c>
      <c r="J947" s="219" t="str">
        <f t="shared" si="291"/>
        <v>-</v>
      </c>
      <c r="K947" s="218" t="str">
        <f>N$81</f>
        <v>-</v>
      </c>
      <c r="L947" s="46" t="str">
        <f t="shared" si="289"/>
        <v>-</v>
      </c>
      <c r="M947" s="10" t="str">
        <f t="shared" si="285"/>
        <v>ooo</v>
      </c>
      <c r="N947" s="42">
        <f t="shared" si="286"/>
        <v>0</v>
      </c>
      <c r="O947" s="43">
        <f>IF(AND($E$4=N947,$H$4=M947,$P$57&lt;=SUM(J947:L947),SUM(J947:L947)&lt;=$P$58),1+MAX(O$84:O946),0)</f>
        <v>0</v>
      </c>
      <c r="P947" s="43">
        <f t="shared" si="287"/>
        <v>0</v>
      </c>
    </row>
    <row r="948" spans="3:16" x14ac:dyDescent="0.15">
      <c r="C948" s="217" t="str">
        <f t="shared" ref="C948:C963" si="292">F$72</f>
        <v>-</v>
      </c>
      <c r="D948" s="218">
        <f>G$66</f>
        <v>13</v>
      </c>
      <c r="E948" s="46" t="str">
        <f t="shared" si="288"/>
        <v>-</v>
      </c>
      <c r="F948" s="10" t="str">
        <f t="shared" si="281"/>
        <v>oio</v>
      </c>
      <c r="G948" s="42">
        <f t="shared" si="282"/>
        <v>0</v>
      </c>
      <c r="H948" s="43">
        <f>IF(AND($E$4=G948,$H$4=F948,$P$57&lt;=SUM(C948:E948),SUM(C948:E948)&lt;=$P$58),1+MAX(H$84:H947),0)</f>
        <v>0</v>
      </c>
      <c r="I948" s="43">
        <f t="shared" si="283"/>
        <v>0</v>
      </c>
      <c r="J948" s="219" t="str">
        <f t="shared" ref="J948:J963" si="293">M$72</f>
        <v>-</v>
      </c>
      <c r="K948" s="218">
        <f>N$66</f>
        <v>13</v>
      </c>
      <c r="L948" s="46" t="str">
        <f t="shared" si="289"/>
        <v>-</v>
      </c>
      <c r="M948" s="10" t="str">
        <f t="shared" si="285"/>
        <v>oio</v>
      </c>
      <c r="N948" s="42">
        <f t="shared" si="286"/>
        <v>0</v>
      </c>
      <c r="O948" s="43">
        <f>IF(AND($E$4=N948,$H$4=M948,$P$57&lt;=SUM(J948:L948),SUM(J948:L948)&lt;=$P$58),1+MAX(O$84:O947),0)</f>
        <v>0</v>
      </c>
      <c r="P948" s="43">
        <f t="shared" si="287"/>
        <v>0</v>
      </c>
    </row>
    <row r="949" spans="3:16" x14ac:dyDescent="0.15">
      <c r="C949" s="217" t="str">
        <f t="shared" si="292"/>
        <v>-</v>
      </c>
      <c r="D949" s="218">
        <f>G$67</f>
        <v>14</v>
      </c>
      <c r="E949" s="46" t="str">
        <f t="shared" si="288"/>
        <v>-</v>
      </c>
      <c r="F949" s="10" t="str">
        <f t="shared" si="281"/>
        <v>oio</v>
      </c>
      <c r="G949" s="42">
        <f t="shared" si="282"/>
        <v>0</v>
      </c>
      <c r="H949" s="43">
        <f>IF(AND($E$4=G949,$H$4=F949,$P$57&lt;=SUM(C949:E949),SUM(C949:E949)&lt;=$P$58),1+MAX(H$84:H948),0)</f>
        <v>0</v>
      </c>
      <c r="I949" s="43">
        <f t="shared" si="283"/>
        <v>0</v>
      </c>
      <c r="J949" s="219" t="str">
        <f t="shared" si="293"/>
        <v>-</v>
      </c>
      <c r="K949" s="218" t="str">
        <f>N$67</f>
        <v>-</v>
      </c>
      <c r="L949" s="46" t="str">
        <f t="shared" si="289"/>
        <v>-</v>
      </c>
      <c r="M949" s="10" t="str">
        <f t="shared" si="285"/>
        <v>ooo</v>
      </c>
      <c r="N949" s="42">
        <f t="shared" si="286"/>
        <v>0</v>
      </c>
      <c r="O949" s="43">
        <f>IF(AND($E$4=N949,$H$4=M949,$P$57&lt;=SUM(J949:L949),SUM(J949:L949)&lt;=$P$58),1+MAX(O$84:O948),0)</f>
        <v>0</v>
      </c>
      <c r="P949" s="43">
        <f t="shared" si="287"/>
        <v>0</v>
      </c>
    </row>
    <row r="950" spans="3:16" x14ac:dyDescent="0.15">
      <c r="C950" s="217" t="str">
        <f t="shared" si="292"/>
        <v>-</v>
      </c>
      <c r="D950" s="218" t="str">
        <f>G$68</f>
        <v>-</v>
      </c>
      <c r="E950" s="46" t="str">
        <f t="shared" si="288"/>
        <v>-</v>
      </c>
      <c r="F950" s="10" t="str">
        <f t="shared" si="281"/>
        <v>ooo</v>
      </c>
      <c r="G950" s="42">
        <f t="shared" si="282"/>
        <v>0</v>
      </c>
      <c r="H950" s="43">
        <f>IF(AND($E$4=G950,$H$4=F950,$P$57&lt;=SUM(C950:E950),SUM(C950:E950)&lt;=$P$58),1+MAX(H$84:H949),0)</f>
        <v>0</v>
      </c>
      <c r="I950" s="43">
        <f t="shared" si="283"/>
        <v>0</v>
      </c>
      <c r="J950" s="219" t="str">
        <f t="shared" si="293"/>
        <v>-</v>
      </c>
      <c r="K950" s="218" t="str">
        <f>N$68</f>
        <v>-</v>
      </c>
      <c r="L950" s="46" t="str">
        <f t="shared" si="289"/>
        <v>-</v>
      </c>
      <c r="M950" s="10" t="str">
        <f t="shared" si="285"/>
        <v>ooo</v>
      </c>
      <c r="N950" s="42">
        <f t="shared" si="286"/>
        <v>0</v>
      </c>
      <c r="O950" s="43">
        <f>IF(AND($E$4=N950,$H$4=M950,$P$57&lt;=SUM(J950:L950),SUM(J950:L950)&lt;=$P$58),1+MAX(O$84:O949),0)</f>
        <v>0</v>
      </c>
      <c r="P950" s="43">
        <f t="shared" si="287"/>
        <v>0</v>
      </c>
    </row>
    <row r="951" spans="3:16" x14ac:dyDescent="0.15">
      <c r="C951" s="217" t="str">
        <f t="shared" si="292"/>
        <v>-</v>
      </c>
      <c r="D951" s="218" t="str">
        <f>G$69</f>
        <v>-</v>
      </c>
      <c r="E951" s="46" t="str">
        <f t="shared" si="288"/>
        <v>-</v>
      </c>
      <c r="F951" s="10" t="str">
        <f t="shared" si="281"/>
        <v>ooo</v>
      </c>
      <c r="G951" s="42">
        <f t="shared" si="282"/>
        <v>0</v>
      </c>
      <c r="H951" s="43">
        <f>IF(AND($E$4=G951,$H$4=F951,$P$57&lt;=SUM(C951:E951),SUM(C951:E951)&lt;=$P$58),1+MAX(H$84:H950),0)</f>
        <v>0</v>
      </c>
      <c r="I951" s="43">
        <f t="shared" si="283"/>
        <v>0</v>
      </c>
      <c r="J951" s="219" t="str">
        <f t="shared" si="293"/>
        <v>-</v>
      </c>
      <c r="K951" s="218" t="str">
        <f>N$69</f>
        <v>-</v>
      </c>
      <c r="L951" s="46" t="str">
        <f t="shared" si="289"/>
        <v>-</v>
      </c>
      <c r="M951" s="10" t="str">
        <f t="shared" si="285"/>
        <v>ooo</v>
      </c>
      <c r="N951" s="42">
        <f t="shared" si="286"/>
        <v>0</v>
      </c>
      <c r="O951" s="43">
        <f>IF(AND($E$4=N951,$H$4=M951,$P$57&lt;=SUM(J951:L951),SUM(J951:L951)&lt;=$P$58),1+MAX(O$84:O950),0)</f>
        <v>0</v>
      </c>
      <c r="P951" s="43">
        <f t="shared" si="287"/>
        <v>0</v>
      </c>
    </row>
    <row r="952" spans="3:16" x14ac:dyDescent="0.15">
      <c r="C952" s="217" t="str">
        <f t="shared" si="292"/>
        <v>-</v>
      </c>
      <c r="D952" s="218" t="str">
        <f>G$70</f>
        <v>-</v>
      </c>
      <c r="E952" s="46" t="str">
        <f t="shared" si="288"/>
        <v>-</v>
      </c>
      <c r="F952" s="10" t="str">
        <f t="shared" si="281"/>
        <v>ooo</v>
      </c>
      <c r="G952" s="42">
        <f t="shared" si="282"/>
        <v>0</v>
      </c>
      <c r="H952" s="43">
        <f>IF(AND($E$4=G952,$H$4=F952,$P$57&lt;=SUM(C952:E952),SUM(C952:E952)&lt;=$P$58),1+MAX(H$84:H951),0)</f>
        <v>0</v>
      </c>
      <c r="I952" s="43">
        <f t="shared" si="283"/>
        <v>0</v>
      </c>
      <c r="J952" s="219" t="str">
        <f t="shared" si="293"/>
        <v>-</v>
      </c>
      <c r="K952" s="218" t="str">
        <f>N$70</f>
        <v>-</v>
      </c>
      <c r="L952" s="46" t="str">
        <f t="shared" si="289"/>
        <v>-</v>
      </c>
      <c r="M952" s="10" t="str">
        <f t="shared" si="285"/>
        <v>ooo</v>
      </c>
      <c r="N952" s="42">
        <f t="shared" si="286"/>
        <v>0</v>
      </c>
      <c r="O952" s="43">
        <f>IF(AND($E$4=N952,$H$4=M952,$P$57&lt;=SUM(J952:L952),SUM(J952:L952)&lt;=$P$58),1+MAX(O$84:O951),0)</f>
        <v>0</v>
      </c>
      <c r="P952" s="43">
        <f t="shared" si="287"/>
        <v>0</v>
      </c>
    </row>
    <row r="953" spans="3:16" x14ac:dyDescent="0.15">
      <c r="C953" s="217" t="str">
        <f t="shared" si="292"/>
        <v>-</v>
      </c>
      <c r="D953" s="218" t="str">
        <f>G$71</f>
        <v>-</v>
      </c>
      <c r="E953" s="46" t="str">
        <f t="shared" si="288"/>
        <v>-</v>
      </c>
      <c r="F953" s="10" t="str">
        <f t="shared" si="281"/>
        <v>ooo</v>
      </c>
      <c r="G953" s="42">
        <f t="shared" si="282"/>
        <v>0</v>
      </c>
      <c r="H953" s="43">
        <f>IF(AND($E$4=G953,$H$4=F953,$P$57&lt;=SUM(C953:E953),SUM(C953:E953)&lt;=$P$58),1+MAX(H$84:H952),0)</f>
        <v>0</v>
      </c>
      <c r="I953" s="43">
        <f t="shared" si="283"/>
        <v>0</v>
      </c>
      <c r="J953" s="219" t="str">
        <f t="shared" si="293"/>
        <v>-</v>
      </c>
      <c r="K953" s="218" t="str">
        <f>N$71</f>
        <v>-</v>
      </c>
      <c r="L953" s="46" t="str">
        <f t="shared" si="289"/>
        <v>-</v>
      </c>
      <c r="M953" s="10" t="str">
        <f t="shared" si="285"/>
        <v>ooo</v>
      </c>
      <c r="N953" s="42">
        <f t="shared" si="286"/>
        <v>0</v>
      </c>
      <c r="O953" s="43">
        <f>IF(AND($E$4=N953,$H$4=M953,$P$57&lt;=SUM(J953:L953),SUM(J953:L953)&lt;=$P$58),1+MAX(O$84:O952),0)</f>
        <v>0</v>
      </c>
      <c r="P953" s="43">
        <f t="shared" si="287"/>
        <v>0</v>
      </c>
    </row>
    <row r="954" spans="3:16" x14ac:dyDescent="0.15">
      <c r="C954" s="217" t="str">
        <f t="shared" si="292"/>
        <v>-</v>
      </c>
      <c r="D954" s="218" t="str">
        <f>G$72</f>
        <v>-</v>
      </c>
      <c r="E954" s="46" t="str">
        <f t="shared" si="288"/>
        <v>-</v>
      </c>
      <c r="F954" s="10" t="str">
        <f t="shared" si="281"/>
        <v>ooo</v>
      </c>
      <c r="G954" s="42">
        <f t="shared" si="282"/>
        <v>0</v>
      </c>
      <c r="H954" s="43">
        <f>IF(AND($E$4=G954,$H$4=F954,$P$57&lt;=SUM(C954:E954),SUM(C954:E954)&lt;=$P$58),1+MAX(H$84:H953),0)</f>
        <v>0</v>
      </c>
      <c r="I954" s="43">
        <f t="shared" si="283"/>
        <v>0</v>
      </c>
      <c r="J954" s="219" t="str">
        <f t="shared" si="293"/>
        <v>-</v>
      </c>
      <c r="K954" s="218" t="str">
        <f>N$72</f>
        <v>-</v>
      </c>
      <c r="L954" s="46" t="str">
        <f t="shared" si="289"/>
        <v>-</v>
      </c>
      <c r="M954" s="10" t="str">
        <f t="shared" si="285"/>
        <v>ooo</v>
      </c>
      <c r="N954" s="42">
        <f t="shared" si="286"/>
        <v>0</v>
      </c>
      <c r="O954" s="43">
        <f>IF(AND($E$4=N954,$H$4=M954,$P$57&lt;=SUM(J954:L954),SUM(J954:L954)&lt;=$P$58),1+MAX(O$84:O953),0)</f>
        <v>0</v>
      </c>
      <c r="P954" s="43">
        <f t="shared" si="287"/>
        <v>0</v>
      </c>
    </row>
    <row r="955" spans="3:16" x14ac:dyDescent="0.15">
      <c r="C955" s="217" t="str">
        <f t="shared" si="292"/>
        <v>-</v>
      </c>
      <c r="D955" s="218" t="str">
        <f>G$73</f>
        <v>-</v>
      </c>
      <c r="E955" s="46" t="str">
        <f t="shared" si="288"/>
        <v>-</v>
      </c>
      <c r="F955" s="10" t="str">
        <f t="shared" si="281"/>
        <v>ooo</v>
      </c>
      <c r="G955" s="42">
        <f t="shared" si="282"/>
        <v>0</v>
      </c>
      <c r="H955" s="43">
        <f>IF(AND($E$4=G955,$H$4=F955,$P$57&lt;=SUM(C955:E955),SUM(C955:E955)&lt;=$P$58),1+MAX(H$84:H954),0)</f>
        <v>0</v>
      </c>
      <c r="I955" s="43">
        <f t="shared" si="283"/>
        <v>0</v>
      </c>
      <c r="J955" s="219" t="str">
        <f t="shared" si="293"/>
        <v>-</v>
      </c>
      <c r="K955" s="218" t="str">
        <f>N$73</f>
        <v>-</v>
      </c>
      <c r="L955" s="46" t="str">
        <f t="shared" si="289"/>
        <v>-</v>
      </c>
      <c r="M955" s="10" t="str">
        <f t="shared" si="285"/>
        <v>ooo</v>
      </c>
      <c r="N955" s="42">
        <f t="shared" si="286"/>
        <v>0</v>
      </c>
      <c r="O955" s="43">
        <f>IF(AND($E$4=N955,$H$4=M955,$P$57&lt;=SUM(J955:L955),SUM(J955:L955)&lt;=$P$58),1+MAX(O$84:O954),0)</f>
        <v>0</v>
      </c>
      <c r="P955" s="43">
        <f t="shared" si="287"/>
        <v>0</v>
      </c>
    </row>
    <row r="956" spans="3:16" x14ac:dyDescent="0.15">
      <c r="C956" s="217" t="str">
        <f t="shared" si="292"/>
        <v>-</v>
      </c>
      <c r="D956" s="218" t="str">
        <f>G$74</f>
        <v>-</v>
      </c>
      <c r="E956" s="46" t="str">
        <f t="shared" si="288"/>
        <v>-</v>
      </c>
      <c r="F956" s="10" t="str">
        <f t="shared" si="281"/>
        <v>ooo</v>
      </c>
      <c r="G956" s="42">
        <f t="shared" si="282"/>
        <v>0</v>
      </c>
      <c r="H956" s="43">
        <f>IF(AND($E$4=G956,$H$4=F956,$P$57&lt;=SUM(C956:E956),SUM(C956:E956)&lt;=$P$58),1+MAX(H$84:H955),0)</f>
        <v>0</v>
      </c>
      <c r="I956" s="43">
        <f t="shared" si="283"/>
        <v>0</v>
      </c>
      <c r="J956" s="219" t="str">
        <f t="shared" si="293"/>
        <v>-</v>
      </c>
      <c r="K956" s="218" t="str">
        <f>N$74</f>
        <v>-</v>
      </c>
      <c r="L956" s="46" t="str">
        <f t="shared" si="289"/>
        <v>-</v>
      </c>
      <c r="M956" s="10" t="str">
        <f t="shared" si="285"/>
        <v>ooo</v>
      </c>
      <c r="N956" s="42">
        <f t="shared" si="286"/>
        <v>0</v>
      </c>
      <c r="O956" s="43">
        <f>IF(AND($E$4=N956,$H$4=M956,$P$57&lt;=SUM(J956:L956),SUM(J956:L956)&lt;=$P$58),1+MAX(O$84:O955),0)</f>
        <v>0</v>
      </c>
      <c r="P956" s="43">
        <f t="shared" si="287"/>
        <v>0</v>
      </c>
    </row>
    <row r="957" spans="3:16" x14ac:dyDescent="0.15">
      <c r="C957" s="217" t="str">
        <f t="shared" si="292"/>
        <v>-</v>
      </c>
      <c r="D957" s="218" t="str">
        <f>G$75</f>
        <v>-</v>
      </c>
      <c r="E957" s="46" t="str">
        <f t="shared" si="288"/>
        <v>-</v>
      </c>
      <c r="F957" s="10" t="str">
        <f t="shared" si="281"/>
        <v>ooo</v>
      </c>
      <c r="G957" s="42">
        <f t="shared" si="282"/>
        <v>0</v>
      </c>
      <c r="H957" s="43">
        <f>IF(AND($E$4=G957,$H$4=F957,$P$57&lt;=SUM(C957:E957),SUM(C957:E957)&lt;=$P$58),1+MAX(H$84:H956),0)</f>
        <v>0</v>
      </c>
      <c r="I957" s="43">
        <f t="shared" si="283"/>
        <v>0</v>
      </c>
      <c r="J957" s="219" t="str">
        <f t="shared" si="293"/>
        <v>-</v>
      </c>
      <c r="K957" s="218" t="str">
        <f>N$75</f>
        <v>-</v>
      </c>
      <c r="L957" s="46" t="str">
        <f t="shared" si="289"/>
        <v>-</v>
      </c>
      <c r="M957" s="10" t="str">
        <f t="shared" si="285"/>
        <v>ooo</v>
      </c>
      <c r="N957" s="42">
        <f t="shared" si="286"/>
        <v>0</v>
      </c>
      <c r="O957" s="43">
        <f>IF(AND($E$4=N957,$H$4=M957,$P$57&lt;=SUM(J957:L957),SUM(J957:L957)&lt;=$P$58),1+MAX(O$84:O956),0)</f>
        <v>0</v>
      </c>
      <c r="P957" s="43">
        <f t="shared" si="287"/>
        <v>0</v>
      </c>
    </row>
    <row r="958" spans="3:16" x14ac:dyDescent="0.15">
      <c r="C958" s="217" t="str">
        <f t="shared" si="292"/>
        <v>-</v>
      </c>
      <c r="D958" s="218" t="str">
        <f>G$76</f>
        <v>-</v>
      </c>
      <c r="E958" s="46" t="str">
        <f t="shared" si="288"/>
        <v>-</v>
      </c>
      <c r="F958" s="10" t="str">
        <f t="shared" si="281"/>
        <v>ooo</v>
      </c>
      <c r="G958" s="42">
        <f t="shared" si="282"/>
        <v>0</v>
      </c>
      <c r="H958" s="43">
        <f>IF(AND($E$4=G958,$H$4=F958,$P$57&lt;=SUM(C958:E958),SUM(C958:E958)&lt;=$P$58),1+MAX(H$84:H957),0)</f>
        <v>0</v>
      </c>
      <c r="I958" s="43">
        <f t="shared" si="283"/>
        <v>0</v>
      </c>
      <c r="J958" s="219" t="str">
        <f t="shared" si="293"/>
        <v>-</v>
      </c>
      <c r="K958" s="218" t="str">
        <f>N$76</f>
        <v>-</v>
      </c>
      <c r="L958" s="46" t="str">
        <f t="shared" si="289"/>
        <v>-</v>
      </c>
      <c r="M958" s="10" t="str">
        <f t="shared" si="285"/>
        <v>ooo</v>
      </c>
      <c r="N958" s="42">
        <f t="shared" si="286"/>
        <v>0</v>
      </c>
      <c r="O958" s="43">
        <f>IF(AND($E$4=N958,$H$4=M958,$P$57&lt;=SUM(J958:L958),SUM(J958:L958)&lt;=$P$58),1+MAX(O$84:O957),0)</f>
        <v>0</v>
      </c>
      <c r="P958" s="43">
        <f t="shared" si="287"/>
        <v>0</v>
      </c>
    </row>
    <row r="959" spans="3:16" x14ac:dyDescent="0.15">
      <c r="C959" s="217" t="str">
        <f t="shared" si="292"/>
        <v>-</v>
      </c>
      <c r="D959" s="218" t="str">
        <f>G$77</f>
        <v>-</v>
      </c>
      <c r="E959" s="46" t="str">
        <f t="shared" si="288"/>
        <v>-</v>
      </c>
      <c r="F959" s="10" t="str">
        <f t="shared" si="281"/>
        <v>ooo</v>
      </c>
      <c r="G959" s="42">
        <f t="shared" si="282"/>
        <v>0</v>
      </c>
      <c r="H959" s="43">
        <f>IF(AND($E$4=G959,$H$4=F959,$P$57&lt;=SUM(C959:E959),SUM(C959:E959)&lt;=$P$58),1+MAX(H$84:H958),0)</f>
        <v>0</v>
      </c>
      <c r="I959" s="43">
        <f t="shared" si="283"/>
        <v>0</v>
      </c>
      <c r="J959" s="219" t="str">
        <f t="shared" si="293"/>
        <v>-</v>
      </c>
      <c r="K959" s="218" t="str">
        <f>N$77</f>
        <v>-</v>
      </c>
      <c r="L959" s="46" t="str">
        <f t="shared" si="289"/>
        <v>-</v>
      </c>
      <c r="M959" s="10" t="str">
        <f t="shared" si="285"/>
        <v>ooo</v>
      </c>
      <c r="N959" s="42">
        <f t="shared" si="286"/>
        <v>0</v>
      </c>
      <c r="O959" s="43">
        <f>IF(AND($E$4=N959,$H$4=M959,$P$57&lt;=SUM(J959:L959),SUM(J959:L959)&lt;=$P$58),1+MAX(O$84:O958),0)</f>
        <v>0</v>
      </c>
      <c r="P959" s="43">
        <f t="shared" si="287"/>
        <v>0</v>
      </c>
    </row>
    <row r="960" spans="3:16" x14ac:dyDescent="0.15">
      <c r="C960" s="217" t="str">
        <f t="shared" si="292"/>
        <v>-</v>
      </c>
      <c r="D960" s="218" t="str">
        <f>G$78</f>
        <v>-</v>
      </c>
      <c r="E960" s="46" t="str">
        <f t="shared" si="288"/>
        <v>-</v>
      </c>
      <c r="F960" s="10" t="str">
        <f t="shared" si="281"/>
        <v>ooo</v>
      </c>
      <c r="G960" s="42">
        <f t="shared" si="282"/>
        <v>0</v>
      </c>
      <c r="H960" s="43">
        <f>IF(AND($E$4=G960,$H$4=F960,$P$57&lt;=SUM(C960:E960),SUM(C960:E960)&lt;=$P$58),1+MAX(H$84:H959),0)</f>
        <v>0</v>
      </c>
      <c r="I960" s="43">
        <f t="shared" si="283"/>
        <v>0</v>
      </c>
      <c r="J960" s="219" t="str">
        <f t="shared" si="293"/>
        <v>-</v>
      </c>
      <c r="K960" s="218" t="str">
        <f>N$78</f>
        <v>-</v>
      </c>
      <c r="L960" s="46" t="str">
        <f t="shared" si="289"/>
        <v>-</v>
      </c>
      <c r="M960" s="10" t="str">
        <f t="shared" si="285"/>
        <v>ooo</v>
      </c>
      <c r="N960" s="42">
        <f t="shared" si="286"/>
        <v>0</v>
      </c>
      <c r="O960" s="43">
        <f>IF(AND($E$4=N960,$H$4=M960,$P$57&lt;=SUM(J960:L960),SUM(J960:L960)&lt;=$P$58),1+MAX(O$84:O959),0)</f>
        <v>0</v>
      </c>
      <c r="P960" s="43">
        <f t="shared" si="287"/>
        <v>0</v>
      </c>
    </row>
    <row r="961" spans="3:16" x14ac:dyDescent="0.15">
      <c r="C961" s="217" t="str">
        <f t="shared" si="292"/>
        <v>-</v>
      </c>
      <c r="D961" s="218" t="str">
        <f>G$79</f>
        <v>-</v>
      </c>
      <c r="E961" s="46" t="str">
        <f t="shared" si="288"/>
        <v>-</v>
      </c>
      <c r="F961" s="10" t="str">
        <f t="shared" si="281"/>
        <v>ooo</v>
      </c>
      <c r="G961" s="42">
        <f t="shared" si="282"/>
        <v>0</v>
      </c>
      <c r="H961" s="43">
        <f>IF(AND($E$4=G961,$H$4=F961,$P$57&lt;=SUM(C961:E961),SUM(C961:E961)&lt;=$P$58),1+MAX(H$84:H960),0)</f>
        <v>0</v>
      </c>
      <c r="I961" s="43">
        <f t="shared" si="283"/>
        <v>0</v>
      </c>
      <c r="J961" s="219" t="str">
        <f t="shared" si="293"/>
        <v>-</v>
      </c>
      <c r="K961" s="218" t="str">
        <f>N$79</f>
        <v>-</v>
      </c>
      <c r="L961" s="46" t="str">
        <f t="shared" si="289"/>
        <v>-</v>
      </c>
      <c r="M961" s="10" t="str">
        <f t="shared" si="285"/>
        <v>ooo</v>
      </c>
      <c r="N961" s="42">
        <f t="shared" si="286"/>
        <v>0</v>
      </c>
      <c r="O961" s="43">
        <f>IF(AND($E$4=N961,$H$4=M961,$P$57&lt;=SUM(J961:L961),SUM(J961:L961)&lt;=$P$58),1+MAX(O$84:O960),0)</f>
        <v>0</v>
      </c>
      <c r="P961" s="43">
        <f t="shared" si="287"/>
        <v>0</v>
      </c>
    </row>
    <row r="962" spans="3:16" x14ac:dyDescent="0.15">
      <c r="C962" s="217" t="str">
        <f t="shared" si="292"/>
        <v>-</v>
      </c>
      <c r="D962" s="218" t="str">
        <f>G$80</f>
        <v>-</v>
      </c>
      <c r="E962" s="46" t="str">
        <f t="shared" si="288"/>
        <v>-</v>
      </c>
      <c r="F962" s="10" t="str">
        <f t="shared" si="281"/>
        <v>ooo</v>
      </c>
      <c r="G962" s="42">
        <f t="shared" si="282"/>
        <v>0</v>
      </c>
      <c r="H962" s="43">
        <f>IF(AND($E$4=G962,$H$4=F962,$P$57&lt;=SUM(C962:E962),SUM(C962:E962)&lt;=$P$58),1+MAX(H$84:H961),0)</f>
        <v>0</v>
      </c>
      <c r="I962" s="43">
        <f t="shared" si="283"/>
        <v>0</v>
      </c>
      <c r="J962" s="219" t="str">
        <f t="shared" si="293"/>
        <v>-</v>
      </c>
      <c r="K962" s="218" t="str">
        <f>N$80</f>
        <v>-</v>
      </c>
      <c r="L962" s="46" t="str">
        <f t="shared" si="289"/>
        <v>-</v>
      </c>
      <c r="M962" s="10" t="str">
        <f t="shared" si="285"/>
        <v>ooo</v>
      </c>
      <c r="N962" s="42">
        <f t="shared" si="286"/>
        <v>0</v>
      </c>
      <c r="O962" s="43">
        <f>IF(AND($E$4=N962,$H$4=M962,$P$57&lt;=SUM(J962:L962),SUM(J962:L962)&lt;=$P$58),1+MAX(O$84:O961),0)</f>
        <v>0</v>
      </c>
      <c r="P962" s="43">
        <f t="shared" si="287"/>
        <v>0</v>
      </c>
    </row>
    <row r="963" spans="3:16" x14ac:dyDescent="0.15">
      <c r="C963" s="217" t="str">
        <f t="shared" si="292"/>
        <v>-</v>
      </c>
      <c r="D963" s="218" t="str">
        <f>G$81</f>
        <v>-</v>
      </c>
      <c r="E963" s="46" t="str">
        <f t="shared" si="288"/>
        <v>-</v>
      </c>
      <c r="F963" s="10" t="str">
        <f t="shared" si="281"/>
        <v>ooo</v>
      </c>
      <c r="G963" s="42">
        <f t="shared" si="282"/>
        <v>0</v>
      </c>
      <c r="H963" s="43">
        <f>IF(AND($E$4=G963,$H$4=F963,$P$57&lt;=SUM(C963:E963),SUM(C963:E963)&lt;=$P$58),1+MAX(H$84:H962),0)</f>
        <v>0</v>
      </c>
      <c r="I963" s="43">
        <f t="shared" si="283"/>
        <v>0</v>
      </c>
      <c r="J963" s="219" t="str">
        <f t="shared" si="293"/>
        <v>-</v>
      </c>
      <c r="K963" s="218" t="str">
        <f>N$81</f>
        <v>-</v>
      </c>
      <c r="L963" s="46" t="str">
        <f t="shared" si="289"/>
        <v>-</v>
      </c>
      <c r="M963" s="10" t="str">
        <f t="shared" si="285"/>
        <v>ooo</v>
      </c>
      <c r="N963" s="42">
        <f t="shared" si="286"/>
        <v>0</v>
      </c>
      <c r="O963" s="43">
        <f>IF(AND($E$4=N963,$H$4=M963,$P$57&lt;=SUM(J963:L963),SUM(J963:L963)&lt;=$P$58),1+MAX(O$84:O962),0)</f>
        <v>0</v>
      </c>
      <c r="P963" s="43">
        <f t="shared" si="287"/>
        <v>0</v>
      </c>
    </row>
    <row r="964" spans="3:16" x14ac:dyDescent="0.15">
      <c r="C964" s="217" t="str">
        <f t="shared" ref="C964:C979" si="294">F$73</f>
        <v>-</v>
      </c>
      <c r="D964" s="218">
        <f>G$66</f>
        <v>13</v>
      </c>
      <c r="E964" s="46" t="str">
        <f t="shared" si="288"/>
        <v>-</v>
      </c>
      <c r="F964" s="10" t="str">
        <f t="shared" si="281"/>
        <v>oio</v>
      </c>
      <c r="G964" s="42">
        <f t="shared" si="282"/>
        <v>0</v>
      </c>
      <c r="H964" s="43">
        <f>IF(AND($E$4=G964,$H$4=F964,$P$57&lt;=SUM(C964:E964),SUM(C964:E964)&lt;=$P$58),1+MAX(H$84:H963),0)</f>
        <v>0</v>
      </c>
      <c r="I964" s="43">
        <f t="shared" si="283"/>
        <v>0</v>
      </c>
      <c r="J964" s="219" t="str">
        <f t="shared" ref="J964:J979" si="295">M$73</f>
        <v>-</v>
      </c>
      <c r="K964" s="218">
        <f>N$66</f>
        <v>13</v>
      </c>
      <c r="L964" s="46" t="str">
        <f t="shared" si="289"/>
        <v>-</v>
      </c>
      <c r="M964" s="10" t="str">
        <f t="shared" si="285"/>
        <v>oio</v>
      </c>
      <c r="N964" s="42">
        <f t="shared" si="286"/>
        <v>0</v>
      </c>
      <c r="O964" s="43">
        <f>IF(AND($E$4=N964,$H$4=M964,$P$57&lt;=SUM(J964:L964),SUM(J964:L964)&lt;=$P$58),1+MAX(O$84:O963),0)</f>
        <v>0</v>
      </c>
      <c r="P964" s="43">
        <f t="shared" si="287"/>
        <v>0</v>
      </c>
    </row>
    <row r="965" spans="3:16" x14ac:dyDescent="0.15">
      <c r="C965" s="217" t="str">
        <f t="shared" si="294"/>
        <v>-</v>
      </c>
      <c r="D965" s="218">
        <f>G$67</f>
        <v>14</v>
      </c>
      <c r="E965" s="46" t="str">
        <f t="shared" si="288"/>
        <v>-</v>
      </c>
      <c r="F965" s="10" t="str">
        <f t="shared" si="281"/>
        <v>oio</v>
      </c>
      <c r="G965" s="42">
        <f t="shared" si="282"/>
        <v>0</v>
      </c>
      <c r="H965" s="43">
        <f>IF(AND($E$4=G965,$H$4=F965,$P$57&lt;=SUM(C965:E965),SUM(C965:E965)&lt;=$P$58),1+MAX(H$84:H964),0)</f>
        <v>0</v>
      </c>
      <c r="I965" s="43">
        <f t="shared" si="283"/>
        <v>0</v>
      </c>
      <c r="J965" s="219" t="str">
        <f t="shared" si="295"/>
        <v>-</v>
      </c>
      <c r="K965" s="218" t="str">
        <f>N$67</f>
        <v>-</v>
      </c>
      <c r="L965" s="46" t="str">
        <f t="shared" si="289"/>
        <v>-</v>
      </c>
      <c r="M965" s="10" t="str">
        <f t="shared" si="285"/>
        <v>ooo</v>
      </c>
      <c r="N965" s="42">
        <f t="shared" si="286"/>
        <v>0</v>
      </c>
      <c r="O965" s="43">
        <f>IF(AND($E$4=N965,$H$4=M965,$P$57&lt;=SUM(J965:L965),SUM(J965:L965)&lt;=$P$58),1+MAX(O$84:O964),0)</f>
        <v>0</v>
      </c>
      <c r="P965" s="43">
        <f t="shared" si="287"/>
        <v>0</v>
      </c>
    </row>
    <row r="966" spans="3:16" x14ac:dyDescent="0.15">
      <c r="C966" s="217" t="str">
        <f t="shared" si="294"/>
        <v>-</v>
      </c>
      <c r="D966" s="218" t="str">
        <f>G$68</f>
        <v>-</v>
      </c>
      <c r="E966" s="46" t="str">
        <f t="shared" si="288"/>
        <v>-</v>
      </c>
      <c r="F966" s="10" t="str">
        <f t="shared" si="281"/>
        <v>ooo</v>
      </c>
      <c r="G966" s="42">
        <f t="shared" si="282"/>
        <v>0</v>
      </c>
      <c r="H966" s="43">
        <f>IF(AND($E$4=G966,$H$4=F966,$P$57&lt;=SUM(C966:E966),SUM(C966:E966)&lt;=$P$58),1+MAX(H$84:H965),0)</f>
        <v>0</v>
      </c>
      <c r="I966" s="43">
        <f t="shared" si="283"/>
        <v>0</v>
      </c>
      <c r="J966" s="219" t="str">
        <f t="shared" si="295"/>
        <v>-</v>
      </c>
      <c r="K966" s="218" t="str">
        <f>N$68</f>
        <v>-</v>
      </c>
      <c r="L966" s="46" t="str">
        <f t="shared" si="289"/>
        <v>-</v>
      </c>
      <c r="M966" s="10" t="str">
        <f t="shared" si="285"/>
        <v>ooo</v>
      </c>
      <c r="N966" s="42">
        <f t="shared" si="286"/>
        <v>0</v>
      </c>
      <c r="O966" s="43">
        <f>IF(AND($E$4=N966,$H$4=M966,$P$57&lt;=SUM(J966:L966),SUM(J966:L966)&lt;=$P$58),1+MAX(O$84:O965),0)</f>
        <v>0</v>
      </c>
      <c r="P966" s="43">
        <f t="shared" si="287"/>
        <v>0</v>
      </c>
    </row>
    <row r="967" spans="3:16" x14ac:dyDescent="0.15">
      <c r="C967" s="217" t="str">
        <f t="shared" si="294"/>
        <v>-</v>
      </c>
      <c r="D967" s="218" t="str">
        <f>G$69</f>
        <v>-</v>
      </c>
      <c r="E967" s="46" t="str">
        <f t="shared" si="288"/>
        <v>-</v>
      </c>
      <c r="F967" s="10" t="str">
        <f t="shared" si="281"/>
        <v>ooo</v>
      </c>
      <c r="G967" s="42">
        <f t="shared" si="282"/>
        <v>0</v>
      </c>
      <c r="H967" s="43">
        <f>IF(AND($E$4=G967,$H$4=F967,$P$57&lt;=SUM(C967:E967),SUM(C967:E967)&lt;=$P$58),1+MAX(H$84:H966),0)</f>
        <v>0</v>
      </c>
      <c r="I967" s="43">
        <f t="shared" si="283"/>
        <v>0</v>
      </c>
      <c r="J967" s="219" t="str">
        <f t="shared" si="295"/>
        <v>-</v>
      </c>
      <c r="K967" s="218" t="str">
        <f>N$69</f>
        <v>-</v>
      </c>
      <c r="L967" s="46" t="str">
        <f t="shared" si="289"/>
        <v>-</v>
      </c>
      <c r="M967" s="10" t="str">
        <f t="shared" si="285"/>
        <v>ooo</v>
      </c>
      <c r="N967" s="42">
        <f t="shared" si="286"/>
        <v>0</v>
      </c>
      <c r="O967" s="43">
        <f>IF(AND($E$4=N967,$H$4=M967,$P$57&lt;=SUM(J967:L967),SUM(J967:L967)&lt;=$P$58),1+MAX(O$84:O966),0)</f>
        <v>0</v>
      </c>
      <c r="P967" s="43">
        <f t="shared" si="287"/>
        <v>0</v>
      </c>
    </row>
    <row r="968" spans="3:16" x14ac:dyDescent="0.15">
      <c r="C968" s="217" t="str">
        <f t="shared" si="294"/>
        <v>-</v>
      </c>
      <c r="D968" s="218" t="str">
        <f>G$70</f>
        <v>-</v>
      </c>
      <c r="E968" s="46" t="str">
        <f t="shared" si="288"/>
        <v>-</v>
      </c>
      <c r="F968" s="10" t="str">
        <f t="shared" si="281"/>
        <v>ooo</v>
      </c>
      <c r="G968" s="42">
        <f t="shared" si="282"/>
        <v>0</v>
      </c>
      <c r="H968" s="43">
        <f>IF(AND($E$4=G968,$H$4=F968,$P$57&lt;=SUM(C968:E968),SUM(C968:E968)&lt;=$P$58),1+MAX(H$84:H967),0)</f>
        <v>0</v>
      </c>
      <c r="I968" s="43">
        <f t="shared" si="283"/>
        <v>0</v>
      </c>
      <c r="J968" s="219" t="str">
        <f t="shared" si="295"/>
        <v>-</v>
      </c>
      <c r="K968" s="218" t="str">
        <f>N$70</f>
        <v>-</v>
      </c>
      <c r="L968" s="46" t="str">
        <f t="shared" si="289"/>
        <v>-</v>
      </c>
      <c r="M968" s="10" t="str">
        <f t="shared" si="285"/>
        <v>ooo</v>
      </c>
      <c r="N968" s="42">
        <f t="shared" si="286"/>
        <v>0</v>
      </c>
      <c r="O968" s="43">
        <f>IF(AND($E$4=N968,$H$4=M968,$P$57&lt;=SUM(J968:L968),SUM(J968:L968)&lt;=$P$58),1+MAX(O$84:O967),0)</f>
        <v>0</v>
      </c>
      <c r="P968" s="43">
        <f t="shared" si="287"/>
        <v>0</v>
      </c>
    </row>
    <row r="969" spans="3:16" x14ac:dyDescent="0.15">
      <c r="C969" s="217" t="str">
        <f t="shared" si="294"/>
        <v>-</v>
      </c>
      <c r="D969" s="218" t="str">
        <f>G$71</f>
        <v>-</v>
      </c>
      <c r="E969" s="46" t="str">
        <f t="shared" si="288"/>
        <v>-</v>
      </c>
      <c r="F969" s="10" t="str">
        <f t="shared" si="281"/>
        <v>ooo</v>
      </c>
      <c r="G969" s="42">
        <f t="shared" si="282"/>
        <v>0</v>
      </c>
      <c r="H969" s="43">
        <f>IF(AND($E$4=G969,$H$4=F969,$P$57&lt;=SUM(C969:E969),SUM(C969:E969)&lt;=$P$58),1+MAX(H$84:H968),0)</f>
        <v>0</v>
      </c>
      <c r="I969" s="43">
        <f t="shared" si="283"/>
        <v>0</v>
      </c>
      <c r="J969" s="219" t="str">
        <f t="shared" si="295"/>
        <v>-</v>
      </c>
      <c r="K969" s="218" t="str">
        <f>N$71</f>
        <v>-</v>
      </c>
      <c r="L969" s="46" t="str">
        <f t="shared" si="289"/>
        <v>-</v>
      </c>
      <c r="M969" s="10" t="str">
        <f t="shared" si="285"/>
        <v>ooo</v>
      </c>
      <c r="N969" s="42">
        <f t="shared" si="286"/>
        <v>0</v>
      </c>
      <c r="O969" s="43">
        <f>IF(AND($E$4=N969,$H$4=M969,$P$57&lt;=SUM(J969:L969),SUM(J969:L969)&lt;=$P$58),1+MAX(O$84:O968),0)</f>
        <v>0</v>
      </c>
      <c r="P969" s="43">
        <f t="shared" si="287"/>
        <v>0</v>
      </c>
    </row>
    <row r="970" spans="3:16" x14ac:dyDescent="0.15">
      <c r="C970" s="217" t="str">
        <f t="shared" si="294"/>
        <v>-</v>
      </c>
      <c r="D970" s="218" t="str">
        <f>G$72</f>
        <v>-</v>
      </c>
      <c r="E970" s="46" t="str">
        <f t="shared" si="288"/>
        <v>-</v>
      </c>
      <c r="F970" s="10" t="str">
        <f t="shared" si="281"/>
        <v>ooo</v>
      </c>
      <c r="G970" s="42">
        <f t="shared" si="282"/>
        <v>0</v>
      </c>
      <c r="H970" s="43">
        <f>IF(AND($E$4=G970,$H$4=F970,$P$57&lt;=SUM(C970:E970),SUM(C970:E970)&lt;=$P$58),1+MAX(H$84:H969),0)</f>
        <v>0</v>
      </c>
      <c r="I970" s="43">
        <f t="shared" si="283"/>
        <v>0</v>
      </c>
      <c r="J970" s="219" t="str">
        <f t="shared" si="295"/>
        <v>-</v>
      </c>
      <c r="K970" s="218" t="str">
        <f>N$72</f>
        <v>-</v>
      </c>
      <c r="L970" s="46" t="str">
        <f t="shared" si="289"/>
        <v>-</v>
      </c>
      <c r="M970" s="10" t="str">
        <f t="shared" si="285"/>
        <v>ooo</v>
      </c>
      <c r="N970" s="42">
        <f t="shared" si="286"/>
        <v>0</v>
      </c>
      <c r="O970" s="43">
        <f>IF(AND($E$4=N970,$H$4=M970,$P$57&lt;=SUM(J970:L970),SUM(J970:L970)&lt;=$P$58),1+MAX(O$84:O969),0)</f>
        <v>0</v>
      </c>
      <c r="P970" s="43">
        <f t="shared" si="287"/>
        <v>0</v>
      </c>
    </row>
    <row r="971" spans="3:16" x14ac:dyDescent="0.15">
      <c r="C971" s="217" t="str">
        <f t="shared" si="294"/>
        <v>-</v>
      </c>
      <c r="D971" s="218" t="str">
        <f>G$73</f>
        <v>-</v>
      </c>
      <c r="E971" s="46" t="str">
        <f t="shared" si="288"/>
        <v>-</v>
      </c>
      <c r="F971" s="10" t="str">
        <f t="shared" si="281"/>
        <v>ooo</v>
      </c>
      <c r="G971" s="42">
        <f t="shared" si="282"/>
        <v>0</v>
      </c>
      <c r="H971" s="43">
        <f>IF(AND($E$4=G971,$H$4=F971,$P$57&lt;=SUM(C971:E971),SUM(C971:E971)&lt;=$P$58),1+MAX(H$84:H970),0)</f>
        <v>0</v>
      </c>
      <c r="I971" s="43">
        <f t="shared" si="283"/>
        <v>0</v>
      </c>
      <c r="J971" s="219" t="str">
        <f t="shared" si="295"/>
        <v>-</v>
      </c>
      <c r="K971" s="218" t="str">
        <f>N$73</f>
        <v>-</v>
      </c>
      <c r="L971" s="46" t="str">
        <f t="shared" si="289"/>
        <v>-</v>
      </c>
      <c r="M971" s="10" t="str">
        <f t="shared" si="285"/>
        <v>ooo</v>
      </c>
      <c r="N971" s="42">
        <f t="shared" si="286"/>
        <v>0</v>
      </c>
      <c r="O971" s="43">
        <f>IF(AND($E$4=N971,$H$4=M971,$P$57&lt;=SUM(J971:L971),SUM(J971:L971)&lt;=$P$58),1+MAX(O$84:O970),0)</f>
        <v>0</v>
      </c>
      <c r="P971" s="43">
        <f t="shared" si="287"/>
        <v>0</v>
      </c>
    </row>
    <row r="972" spans="3:16" x14ac:dyDescent="0.15">
      <c r="C972" s="217" t="str">
        <f t="shared" si="294"/>
        <v>-</v>
      </c>
      <c r="D972" s="218" t="str">
        <f>G$74</f>
        <v>-</v>
      </c>
      <c r="E972" s="46" t="str">
        <f t="shared" si="288"/>
        <v>-</v>
      </c>
      <c r="F972" s="10" t="str">
        <f t="shared" si="281"/>
        <v>ooo</v>
      </c>
      <c r="G972" s="42">
        <f t="shared" si="282"/>
        <v>0</v>
      </c>
      <c r="H972" s="43">
        <f>IF(AND($E$4=G972,$H$4=F972,$P$57&lt;=SUM(C972:E972),SUM(C972:E972)&lt;=$P$58),1+MAX(H$84:H971),0)</f>
        <v>0</v>
      </c>
      <c r="I972" s="43">
        <f t="shared" si="283"/>
        <v>0</v>
      </c>
      <c r="J972" s="219" t="str">
        <f t="shared" si="295"/>
        <v>-</v>
      </c>
      <c r="K972" s="218" t="str">
        <f>N$74</f>
        <v>-</v>
      </c>
      <c r="L972" s="46" t="str">
        <f t="shared" si="289"/>
        <v>-</v>
      </c>
      <c r="M972" s="10" t="str">
        <f t="shared" si="285"/>
        <v>ooo</v>
      </c>
      <c r="N972" s="42">
        <f t="shared" si="286"/>
        <v>0</v>
      </c>
      <c r="O972" s="43">
        <f>IF(AND($E$4=N972,$H$4=M972,$P$57&lt;=SUM(J972:L972),SUM(J972:L972)&lt;=$P$58),1+MAX(O$84:O971),0)</f>
        <v>0</v>
      </c>
      <c r="P972" s="43">
        <f t="shared" si="287"/>
        <v>0</v>
      </c>
    </row>
    <row r="973" spans="3:16" x14ac:dyDescent="0.15">
      <c r="C973" s="217" t="str">
        <f t="shared" si="294"/>
        <v>-</v>
      </c>
      <c r="D973" s="218" t="str">
        <f>G$75</f>
        <v>-</v>
      </c>
      <c r="E973" s="46" t="str">
        <f t="shared" si="288"/>
        <v>-</v>
      </c>
      <c r="F973" s="10" t="str">
        <f t="shared" si="281"/>
        <v>ooo</v>
      </c>
      <c r="G973" s="42">
        <f t="shared" si="282"/>
        <v>0</v>
      </c>
      <c r="H973" s="43">
        <f>IF(AND($E$4=G973,$H$4=F973,$P$57&lt;=SUM(C973:E973),SUM(C973:E973)&lt;=$P$58),1+MAX(H$84:H972),0)</f>
        <v>0</v>
      </c>
      <c r="I973" s="43">
        <f t="shared" si="283"/>
        <v>0</v>
      </c>
      <c r="J973" s="219" t="str">
        <f t="shared" si="295"/>
        <v>-</v>
      </c>
      <c r="K973" s="218" t="str">
        <f>N$75</f>
        <v>-</v>
      </c>
      <c r="L973" s="46" t="str">
        <f t="shared" si="289"/>
        <v>-</v>
      </c>
      <c r="M973" s="10" t="str">
        <f t="shared" si="285"/>
        <v>ooo</v>
      </c>
      <c r="N973" s="42">
        <f t="shared" si="286"/>
        <v>0</v>
      </c>
      <c r="O973" s="43">
        <f>IF(AND($E$4=N973,$H$4=M973,$P$57&lt;=SUM(J973:L973),SUM(J973:L973)&lt;=$P$58),1+MAX(O$84:O972),0)</f>
        <v>0</v>
      </c>
      <c r="P973" s="43">
        <f t="shared" si="287"/>
        <v>0</v>
      </c>
    </row>
    <row r="974" spans="3:16" x14ac:dyDescent="0.15">
      <c r="C974" s="217" t="str">
        <f t="shared" si="294"/>
        <v>-</v>
      </c>
      <c r="D974" s="218" t="str">
        <f>G$76</f>
        <v>-</v>
      </c>
      <c r="E974" s="46" t="str">
        <f t="shared" si="288"/>
        <v>-</v>
      </c>
      <c r="F974" s="10" t="str">
        <f t="shared" si="281"/>
        <v>ooo</v>
      </c>
      <c r="G974" s="42">
        <f t="shared" si="282"/>
        <v>0</v>
      </c>
      <c r="H974" s="43">
        <f>IF(AND($E$4=G974,$H$4=F974,$P$57&lt;=SUM(C974:E974),SUM(C974:E974)&lt;=$P$58),1+MAX(H$84:H973),0)</f>
        <v>0</v>
      </c>
      <c r="I974" s="43">
        <f t="shared" si="283"/>
        <v>0</v>
      </c>
      <c r="J974" s="219" t="str">
        <f t="shared" si="295"/>
        <v>-</v>
      </c>
      <c r="K974" s="218" t="str">
        <f>N$76</f>
        <v>-</v>
      </c>
      <c r="L974" s="46" t="str">
        <f t="shared" si="289"/>
        <v>-</v>
      </c>
      <c r="M974" s="10" t="str">
        <f t="shared" si="285"/>
        <v>ooo</v>
      </c>
      <c r="N974" s="42">
        <f t="shared" si="286"/>
        <v>0</v>
      </c>
      <c r="O974" s="43">
        <f>IF(AND($E$4=N974,$H$4=M974,$P$57&lt;=SUM(J974:L974),SUM(J974:L974)&lt;=$P$58),1+MAX(O$84:O973),0)</f>
        <v>0</v>
      </c>
      <c r="P974" s="43">
        <f t="shared" si="287"/>
        <v>0</v>
      </c>
    </row>
    <row r="975" spans="3:16" x14ac:dyDescent="0.15">
      <c r="C975" s="217" t="str">
        <f t="shared" si="294"/>
        <v>-</v>
      </c>
      <c r="D975" s="218" t="str">
        <f>G$77</f>
        <v>-</v>
      </c>
      <c r="E975" s="46" t="str">
        <f t="shared" si="288"/>
        <v>-</v>
      </c>
      <c r="F975" s="10" t="str">
        <f t="shared" si="281"/>
        <v>ooo</v>
      </c>
      <c r="G975" s="42">
        <f t="shared" si="282"/>
        <v>0</v>
      </c>
      <c r="H975" s="43">
        <f>IF(AND($E$4=G975,$H$4=F975,$P$57&lt;=SUM(C975:E975),SUM(C975:E975)&lt;=$P$58),1+MAX(H$84:H974),0)</f>
        <v>0</v>
      </c>
      <c r="I975" s="43">
        <f t="shared" si="283"/>
        <v>0</v>
      </c>
      <c r="J975" s="219" t="str">
        <f t="shared" si="295"/>
        <v>-</v>
      </c>
      <c r="K975" s="218" t="str">
        <f>N$77</f>
        <v>-</v>
      </c>
      <c r="L975" s="46" t="str">
        <f t="shared" si="289"/>
        <v>-</v>
      </c>
      <c r="M975" s="10" t="str">
        <f t="shared" si="285"/>
        <v>ooo</v>
      </c>
      <c r="N975" s="42">
        <f t="shared" si="286"/>
        <v>0</v>
      </c>
      <c r="O975" s="43">
        <f>IF(AND($E$4=N975,$H$4=M975,$P$57&lt;=SUM(J975:L975),SUM(J975:L975)&lt;=$P$58),1+MAX(O$84:O974),0)</f>
        <v>0</v>
      </c>
      <c r="P975" s="43">
        <f t="shared" si="287"/>
        <v>0</v>
      </c>
    </row>
    <row r="976" spans="3:16" x14ac:dyDescent="0.15">
      <c r="C976" s="217" t="str">
        <f t="shared" si="294"/>
        <v>-</v>
      </c>
      <c r="D976" s="218" t="str">
        <f>G$78</f>
        <v>-</v>
      </c>
      <c r="E976" s="46" t="str">
        <f t="shared" si="288"/>
        <v>-</v>
      </c>
      <c r="F976" s="10" t="str">
        <f t="shared" si="281"/>
        <v>ooo</v>
      </c>
      <c r="G976" s="42">
        <f t="shared" si="282"/>
        <v>0</v>
      </c>
      <c r="H976" s="43">
        <f>IF(AND($E$4=G976,$H$4=F976,$P$57&lt;=SUM(C976:E976),SUM(C976:E976)&lt;=$P$58),1+MAX(H$84:H975),0)</f>
        <v>0</v>
      </c>
      <c r="I976" s="43">
        <f t="shared" si="283"/>
        <v>0</v>
      </c>
      <c r="J976" s="219" t="str">
        <f t="shared" si="295"/>
        <v>-</v>
      </c>
      <c r="K976" s="218" t="str">
        <f>N$78</f>
        <v>-</v>
      </c>
      <c r="L976" s="46" t="str">
        <f t="shared" si="289"/>
        <v>-</v>
      </c>
      <c r="M976" s="10" t="str">
        <f t="shared" si="285"/>
        <v>ooo</v>
      </c>
      <c r="N976" s="42">
        <f t="shared" si="286"/>
        <v>0</v>
      </c>
      <c r="O976" s="43">
        <f>IF(AND($E$4=N976,$H$4=M976,$P$57&lt;=SUM(J976:L976),SUM(J976:L976)&lt;=$P$58),1+MAX(O$84:O975),0)</f>
        <v>0</v>
      </c>
      <c r="P976" s="43">
        <f t="shared" si="287"/>
        <v>0</v>
      </c>
    </row>
    <row r="977" spans="3:16" x14ac:dyDescent="0.15">
      <c r="C977" s="217" t="str">
        <f t="shared" si="294"/>
        <v>-</v>
      </c>
      <c r="D977" s="218" t="str">
        <f>G$79</f>
        <v>-</v>
      </c>
      <c r="E977" s="46" t="str">
        <f t="shared" si="288"/>
        <v>-</v>
      </c>
      <c r="F977" s="10" t="str">
        <f t="shared" si="281"/>
        <v>ooo</v>
      </c>
      <c r="G977" s="42">
        <f t="shared" si="282"/>
        <v>0</v>
      </c>
      <c r="H977" s="43">
        <f>IF(AND($E$4=G977,$H$4=F977,$P$57&lt;=SUM(C977:E977),SUM(C977:E977)&lt;=$P$58),1+MAX(H$84:H976),0)</f>
        <v>0</v>
      </c>
      <c r="I977" s="43">
        <f t="shared" si="283"/>
        <v>0</v>
      </c>
      <c r="J977" s="219" t="str">
        <f t="shared" si="295"/>
        <v>-</v>
      </c>
      <c r="K977" s="218" t="str">
        <f>N$79</f>
        <v>-</v>
      </c>
      <c r="L977" s="46" t="str">
        <f t="shared" si="289"/>
        <v>-</v>
      </c>
      <c r="M977" s="10" t="str">
        <f t="shared" si="285"/>
        <v>ooo</v>
      </c>
      <c r="N977" s="42">
        <f t="shared" si="286"/>
        <v>0</v>
      </c>
      <c r="O977" s="43">
        <f>IF(AND($E$4=N977,$H$4=M977,$P$57&lt;=SUM(J977:L977),SUM(J977:L977)&lt;=$P$58),1+MAX(O$84:O976),0)</f>
        <v>0</v>
      </c>
      <c r="P977" s="43">
        <f t="shared" si="287"/>
        <v>0</v>
      </c>
    </row>
    <row r="978" spans="3:16" x14ac:dyDescent="0.15">
      <c r="C978" s="217" t="str">
        <f t="shared" si="294"/>
        <v>-</v>
      </c>
      <c r="D978" s="218" t="str">
        <f>G$80</f>
        <v>-</v>
      </c>
      <c r="E978" s="46" t="str">
        <f t="shared" si="288"/>
        <v>-</v>
      </c>
      <c r="F978" s="10" t="str">
        <f t="shared" si="281"/>
        <v>ooo</v>
      </c>
      <c r="G978" s="42">
        <f t="shared" si="282"/>
        <v>0</v>
      </c>
      <c r="H978" s="43">
        <f>IF(AND($E$4=G978,$H$4=F978,$P$57&lt;=SUM(C978:E978),SUM(C978:E978)&lt;=$P$58),1+MAX(H$84:H977),0)</f>
        <v>0</v>
      </c>
      <c r="I978" s="43">
        <f t="shared" si="283"/>
        <v>0</v>
      </c>
      <c r="J978" s="219" t="str">
        <f t="shared" si="295"/>
        <v>-</v>
      </c>
      <c r="K978" s="218" t="str">
        <f>N$80</f>
        <v>-</v>
      </c>
      <c r="L978" s="46" t="str">
        <f t="shared" si="289"/>
        <v>-</v>
      </c>
      <c r="M978" s="10" t="str">
        <f t="shared" si="285"/>
        <v>ooo</v>
      </c>
      <c r="N978" s="42">
        <f t="shared" si="286"/>
        <v>0</v>
      </c>
      <c r="O978" s="43">
        <f>IF(AND($E$4=N978,$H$4=M978,$P$57&lt;=SUM(J978:L978),SUM(J978:L978)&lt;=$P$58),1+MAX(O$84:O977),0)</f>
        <v>0</v>
      </c>
      <c r="P978" s="43">
        <f t="shared" si="287"/>
        <v>0</v>
      </c>
    </row>
    <row r="979" spans="3:16" x14ac:dyDescent="0.15">
      <c r="C979" s="217" t="str">
        <f t="shared" si="294"/>
        <v>-</v>
      </c>
      <c r="D979" s="218" t="str">
        <f>G$81</f>
        <v>-</v>
      </c>
      <c r="E979" s="46" t="str">
        <f t="shared" si="288"/>
        <v>-</v>
      </c>
      <c r="F979" s="10" t="str">
        <f t="shared" si="281"/>
        <v>ooo</v>
      </c>
      <c r="G979" s="42">
        <f t="shared" si="282"/>
        <v>0</v>
      </c>
      <c r="H979" s="43">
        <f>IF(AND($E$4=G979,$H$4=F979,$P$57&lt;=SUM(C979:E979),SUM(C979:E979)&lt;=$P$58),1+MAX(H$84:H978),0)</f>
        <v>0</v>
      </c>
      <c r="I979" s="43">
        <f t="shared" si="283"/>
        <v>0</v>
      </c>
      <c r="J979" s="219" t="str">
        <f t="shared" si="295"/>
        <v>-</v>
      </c>
      <c r="K979" s="218" t="str">
        <f>N$81</f>
        <v>-</v>
      </c>
      <c r="L979" s="46" t="str">
        <f t="shared" si="289"/>
        <v>-</v>
      </c>
      <c r="M979" s="10" t="str">
        <f t="shared" si="285"/>
        <v>ooo</v>
      </c>
      <c r="N979" s="42">
        <f t="shared" si="286"/>
        <v>0</v>
      </c>
      <c r="O979" s="43">
        <f>IF(AND($E$4=N979,$H$4=M979,$P$57&lt;=SUM(J979:L979),SUM(J979:L979)&lt;=$P$58),1+MAX(O$84:O978),0)</f>
        <v>0</v>
      </c>
      <c r="P979" s="43">
        <f t="shared" si="287"/>
        <v>0</v>
      </c>
    </row>
    <row r="980" spans="3:16" x14ac:dyDescent="0.15">
      <c r="C980" s="217" t="str">
        <f t="shared" ref="C980:C995" si="296">F$74</f>
        <v>-</v>
      </c>
      <c r="D980" s="218">
        <f>G$66</f>
        <v>13</v>
      </c>
      <c r="E980" s="46" t="str">
        <f t="shared" si="288"/>
        <v>-</v>
      </c>
      <c r="F980" s="10" t="str">
        <f t="shared" ref="F980:F1043" si="297">IF(MAX(C980:E980)=C980,"i","o")&amp;IF(MAX(C980:E980)=D980,"i","o")&amp;IF(MAX(C980:E980)=E980,"i","o")</f>
        <v>oio</v>
      </c>
      <c r="G980" s="42">
        <f t="shared" ref="G980:G1043" si="298">IF(COUNTIF(C980:E980,"-")&gt;0,0,TRUNC((F$56+C980)*(G$56+D980)^0.5*(H$56+E980)^0.5*I$56^2/10))</f>
        <v>0</v>
      </c>
      <c r="H980" s="43">
        <f>IF(AND($E$4=G980,$H$4=F980,$P$57&lt;=SUM(C980:E980),SUM(C980:E980)&lt;=$P$58),1+MAX(H$84:H979),0)</f>
        <v>0</v>
      </c>
      <c r="I980" s="43">
        <f t="shared" ref="I980:I1043" si="299">IF(H980=0,0,DEC2HEX(C980)&amp;DEC2HEX(D980)&amp;DEC2HEX(E980))</f>
        <v>0</v>
      </c>
      <c r="J980" s="219" t="str">
        <f t="shared" ref="J980:J995" si="300">M$74</f>
        <v>-</v>
      </c>
      <c r="K980" s="218">
        <f>N$66</f>
        <v>13</v>
      </c>
      <c r="L980" s="46" t="str">
        <f t="shared" si="289"/>
        <v>-</v>
      </c>
      <c r="M980" s="10" t="str">
        <f t="shared" ref="M980:M1043" si="301">IF(MAX(J980:L980)=J980,"i","o")&amp;IF(MAX(J980:L980)=K980,"i","o")&amp;IF(MAX(J980:L980)=L980,"i","o")</f>
        <v>oio</v>
      </c>
      <c r="N980" s="42">
        <f t="shared" ref="N980:N1043" si="302">IF(COUNTIF(J980:L980,"-")&gt;0,0,TRUNC((M$56+J980)*(N$56+K980)^0.5*(O$56+L980)^0.5*P$56^2/10))</f>
        <v>0</v>
      </c>
      <c r="O980" s="43">
        <f>IF(AND($E$4=N980,$H$4=M980,$P$57&lt;=SUM(J980:L980),SUM(J980:L980)&lt;=$P$58),1+MAX(O$84:O979),0)</f>
        <v>0</v>
      </c>
      <c r="P980" s="43">
        <f t="shared" ref="P980:P1043" si="303">IF(O980=0,0,DEC2HEX(J980)&amp;DEC2HEX(K980)&amp;DEC2HEX(L980))</f>
        <v>0</v>
      </c>
    </row>
    <row r="981" spans="3:16" x14ac:dyDescent="0.15">
      <c r="C981" s="217" t="str">
        <f t="shared" si="296"/>
        <v>-</v>
      </c>
      <c r="D981" s="218">
        <f>G$67</f>
        <v>14</v>
      </c>
      <c r="E981" s="46" t="str">
        <f t="shared" si="288"/>
        <v>-</v>
      </c>
      <c r="F981" s="10" t="str">
        <f t="shared" si="297"/>
        <v>oio</v>
      </c>
      <c r="G981" s="42">
        <f t="shared" si="298"/>
        <v>0</v>
      </c>
      <c r="H981" s="43">
        <f>IF(AND($E$4=G981,$H$4=F981,$P$57&lt;=SUM(C981:E981),SUM(C981:E981)&lt;=$P$58),1+MAX(H$84:H980),0)</f>
        <v>0</v>
      </c>
      <c r="I981" s="43">
        <f t="shared" si="299"/>
        <v>0</v>
      </c>
      <c r="J981" s="219" t="str">
        <f t="shared" si="300"/>
        <v>-</v>
      </c>
      <c r="K981" s="218" t="str">
        <f>N$67</f>
        <v>-</v>
      </c>
      <c r="L981" s="46" t="str">
        <f t="shared" si="289"/>
        <v>-</v>
      </c>
      <c r="M981" s="10" t="str">
        <f t="shared" si="301"/>
        <v>ooo</v>
      </c>
      <c r="N981" s="42">
        <f t="shared" si="302"/>
        <v>0</v>
      </c>
      <c r="O981" s="43">
        <f>IF(AND($E$4=N981,$H$4=M981,$P$57&lt;=SUM(J981:L981),SUM(J981:L981)&lt;=$P$58),1+MAX(O$84:O980),0)</f>
        <v>0</v>
      </c>
      <c r="P981" s="43">
        <f t="shared" si="303"/>
        <v>0</v>
      </c>
    </row>
    <row r="982" spans="3:16" x14ac:dyDescent="0.15">
      <c r="C982" s="217" t="str">
        <f t="shared" si="296"/>
        <v>-</v>
      </c>
      <c r="D982" s="218" t="str">
        <f>G$68</f>
        <v>-</v>
      </c>
      <c r="E982" s="46" t="str">
        <f t="shared" ref="E982:E1045" si="304">E981</f>
        <v>-</v>
      </c>
      <c r="F982" s="10" t="str">
        <f t="shared" si="297"/>
        <v>ooo</v>
      </c>
      <c r="G982" s="42">
        <f t="shared" si="298"/>
        <v>0</v>
      </c>
      <c r="H982" s="43">
        <f>IF(AND($E$4=G982,$H$4=F982,$P$57&lt;=SUM(C982:E982),SUM(C982:E982)&lt;=$P$58),1+MAX(H$84:H981),0)</f>
        <v>0</v>
      </c>
      <c r="I982" s="43">
        <f t="shared" si="299"/>
        <v>0</v>
      </c>
      <c r="J982" s="219" t="str">
        <f t="shared" si="300"/>
        <v>-</v>
      </c>
      <c r="K982" s="218" t="str">
        <f>N$68</f>
        <v>-</v>
      </c>
      <c r="L982" s="46" t="str">
        <f t="shared" ref="L982:L1045" si="305">L981</f>
        <v>-</v>
      </c>
      <c r="M982" s="10" t="str">
        <f t="shared" si="301"/>
        <v>ooo</v>
      </c>
      <c r="N982" s="42">
        <f t="shared" si="302"/>
        <v>0</v>
      </c>
      <c r="O982" s="43">
        <f>IF(AND($E$4=N982,$H$4=M982,$P$57&lt;=SUM(J982:L982),SUM(J982:L982)&lt;=$P$58),1+MAX(O$84:O981),0)</f>
        <v>0</v>
      </c>
      <c r="P982" s="43">
        <f t="shared" si="303"/>
        <v>0</v>
      </c>
    </row>
    <row r="983" spans="3:16" x14ac:dyDescent="0.15">
      <c r="C983" s="217" t="str">
        <f t="shared" si="296"/>
        <v>-</v>
      </c>
      <c r="D983" s="218" t="str">
        <f>G$69</f>
        <v>-</v>
      </c>
      <c r="E983" s="46" t="str">
        <f t="shared" si="304"/>
        <v>-</v>
      </c>
      <c r="F983" s="10" t="str">
        <f t="shared" si="297"/>
        <v>ooo</v>
      </c>
      <c r="G983" s="42">
        <f t="shared" si="298"/>
        <v>0</v>
      </c>
      <c r="H983" s="43">
        <f>IF(AND($E$4=G983,$H$4=F983,$P$57&lt;=SUM(C983:E983),SUM(C983:E983)&lt;=$P$58),1+MAX(H$84:H982),0)</f>
        <v>0</v>
      </c>
      <c r="I983" s="43">
        <f t="shared" si="299"/>
        <v>0</v>
      </c>
      <c r="J983" s="219" t="str">
        <f t="shared" si="300"/>
        <v>-</v>
      </c>
      <c r="K983" s="218" t="str">
        <f>N$69</f>
        <v>-</v>
      </c>
      <c r="L983" s="46" t="str">
        <f t="shared" si="305"/>
        <v>-</v>
      </c>
      <c r="M983" s="10" t="str">
        <f t="shared" si="301"/>
        <v>ooo</v>
      </c>
      <c r="N983" s="42">
        <f t="shared" si="302"/>
        <v>0</v>
      </c>
      <c r="O983" s="43">
        <f>IF(AND($E$4=N983,$H$4=M983,$P$57&lt;=SUM(J983:L983),SUM(J983:L983)&lt;=$P$58),1+MAX(O$84:O982),0)</f>
        <v>0</v>
      </c>
      <c r="P983" s="43">
        <f t="shared" si="303"/>
        <v>0</v>
      </c>
    </row>
    <row r="984" spans="3:16" x14ac:dyDescent="0.15">
      <c r="C984" s="217" t="str">
        <f t="shared" si="296"/>
        <v>-</v>
      </c>
      <c r="D984" s="218" t="str">
        <f>G$70</f>
        <v>-</v>
      </c>
      <c r="E984" s="46" t="str">
        <f t="shared" si="304"/>
        <v>-</v>
      </c>
      <c r="F984" s="10" t="str">
        <f t="shared" si="297"/>
        <v>ooo</v>
      </c>
      <c r="G984" s="42">
        <f t="shared" si="298"/>
        <v>0</v>
      </c>
      <c r="H984" s="43">
        <f>IF(AND($E$4=G984,$H$4=F984,$P$57&lt;=SUM(C984:E984),SUM(C984:E984)&lt;=$P$58),1+MAX(H$84:H983),0)</f>
        <v>0</v>
      </c>
      <c r="I984" s="43">
        <f t="shared" si="299"/>
        <v>0</v>
      </c>
      <c r="J984" s="219" t="str">
        <f t="shared" si="300"/>
        <v>-</v>
      </c>
      <c r="K984" s="218" t="str">
        <f>N$70</f>
        <v>-</v>
      </c>
      <c r="L984" s="46" t="str">
        <f t="shared" si="305"/>
        <v>-</v>
      </c>
      <c r="M984" s="10" t="str">
        <f t="shared" si="301"/>
        <v>ooo</v>
      </c>
      <c r="N984" s="42">
        <f t="shared" si="302"/>
        <v>0</v>
      </c>
      <c r="O984" s="43">
        <f>IF(AND($E$4=N984,$H$4=M984,$P$57&lt;=SUM(J984:L984),SUM(J984:L984)&lt;=$P$58),1+MAX(O$84:O983),0)</f>
        <v>0</v>
      </c>
      <c r="P984" s="43">
        <f t="shared" si="303"/>
        <v>0</v>
      </c>
    </row>
    <row r="985" spans="3:16" x14ac:dyDescent="0.15">
      <c r="C985" s="217" t="str">
        <f t="shared" si="296"/>
        <v>-</v>
      </c>
      <c r="D985" s="218" t="str">
        <f>G$71</f>
        <v>-</v>
      </c>
      <c r="E985" s="46" t="str">
        <f t="shared" si="304"/>
        <v>-</v>
      </c>
      <c r="F985" s="10" t="str">
        <f t="shared" si="297"/>
        <v>ooo</v>
      </c>
      <c r="G985" s="42">
        <f t="shared" si="298"/>
        <v>0</v>
      </c>
      <c r="H985" s="43">
        <f>IF(AND($E$4=G985,$H$4=F985,$P$57&lt;=SUM(C985:E985),SUM(C985:E985)&lt;=$P$58),1+MAX(H$84:H984),0)</f>
        <v>0</v>
      </c>
      <c r="I985" s="43">
        <f t="shared" si="299"/>
        <v>0</v>
      </c>
      <c r="J985" s="219" t="str">
        <f t="shared" si="300"/>
        <v>-</v>
      </c>
      <c r="K985" s="218" t="str">
        <f>N$71</f>
        <v>-</v>
      </c>
      <c r="L985" s="46" t="str">
        <f t="shared" si="305"/>
        <v>-</v>
      </c>
      <c r="M985" s="10" t="str">
        <f t="shared" si="301"/>
        <v>ooo</v>
      </c>
      <c r="N985" s="42">
        <f t="shared" si="302"/>
        <v>0</v>
      </c>
      <c r="O985" s="43">
        <f>IF(AND($E$4=N985,$H$4=M985,$P$57&lt;=SUM(J985:L985),SUM(J985:L985)&lt;=$P$58),1+MAX(O$84:O984),0)</f>
        <v>0</v>
      </c>
      <c r="P985" s="43">
        <f t="shared" si="303"/>
        <v>0</v>
      </c>
    </row>
    <row r="986" spans="3:16" x14ac:dyDescent="0.15">
      <c r="C986" s="217" t="str">
        <f t="shared" si="296"/>
        <v>-</v>
      </c>
      <c r="D986" s="218" t="str">
        <f>G$72</f>
        <v>-</v>
      </c>
      <c r="E986" s="46" t="str">
        <f t="shared" si="304"/>
        <v>-</v>
      </c>
      <c r="F986" s="10" t="str">
        <f t="shared" si="297"/>
        <v>ooo</v>
      </c>
      <c r="G986" s="42">
        <f t="shared" si="298"/>
        <v>0</v>
      </c>
      <c r="H986" s="43">
        <f>IF(AND($E$4=G986,$H$4=F986,$P$57&lt;=SUM(C986:E986),SUM(C986:E986)&lt;=$P$58),1+MAX(H$84:H985),0)</f>
        <v>0</v>
      </c>
      <c r="I986" s="43">
        <f t="shared" si="299"/>
        <v>0</v>
      </c>
      <c r="J986" s="219" t="str">
        <f t="shared" si="300"/>
        <v>-</v>
      </c>
      <c r="K986" s="218" t="str">
        <f>N$72</f>
        <v>-</v>
      </c>
      <c r="L986" s="46" t="str">
        <f t="shared" si="305"/>
        <v>-</v>
      </c>
      <c r="M986" s="10" t="str">
        <f t="shared" si="301"/>
        <v>ooo</v>
      </c>
      <c r="N986" s="42">
        <f t="shared" si="302"/>
        <v>0</v>
      </c>
      <c r="O986" s="43">
        <f>IF(AND($E$4=N986,$H$4=M986,$P$57&lt;=SUM(J986:L986),SUM(J986:L986)&lt;=$P$58),1+MAX(O$84:O985),0)</f>
        <v>0</v>
      </c>
      <c r="P986" s="43">
        <f t="shared" si="303"/>
        <v>0</v>
      </c>
    </row>
    <row r="987" spans="3:16" x14ac:dyDescent="0.15">
      <c r="C987" s="217" t="str">
        <f t="shared" si="296"/>
        <v>-</v>
      </c>
      <c r="D987" s="218" t="str">
        <f>G$73</f>
        <v>-</v>
      </c>
      <c r="E987" s="46" t="str">
        <f t="shared" si="304"/>
        <v>-</v>
      </c>
      <c r="F987" s="10" t="str">
        <f t="shared" si="297"/>
        <v>ooo</v>
      </c>
      <c r="G987" s="42">
        <f t="shared" si="298"/>
        <v>0</v>
      </c>
      <c r="H987" s="43">
        <f>IF(AND($E$4=G987,$H$4=F987,$P$57&lt;=SUM(C987:E987),SUM(C987:E987)&lt;=$P$58),1+MAX(H$84:H986),0)</f>
        <v>0</v>
      </c>
      <c r="I987" s="43">
        <f t="shared" si="299"/>
        <v>0</v>
      </c>
      <c r="J987" s="219" t="str">
        <f t="shared" si="300"/>
        <v>-</v>
      </c>
      <c r="K987" s="218" t="str">
        <f>N$73</f>
        <v>-</v>
      </c>
      <c r="L987" s="46" t="str">
        <f t="shared" si="305"/>
        <v>-</v>
      </c>
      <c r="M987" s="10" t="str">
        <f t="shared" si="301"/>
        <v>ooo</v>
      </c>
      <c r="N987" s="42">
        <f t="shared" si="302"/>
        <v>0</v>
      </c>
      <c r="O987" s="43">
        <f>IF(AND($E$4=N987,$H$4=M987,$P$57&lt;=SUM(J987:L987),SUM(J987:L987)&lt;=$P$58),1+MAX(O$84:O986),0)</f>
        <v>0</v>
      </c>
      <c r="P987" s="43">
        <f t="shared" si="303"/>
        <v>0</v>
      </c>
    </row>
    <row r="988" spans="3:16" x14ac:dyDescent="0.15">
      <c r="C988" s="217" t="str">
        <f t="shared" si="296"/>
        <v>-</v>
      </c>
      <c r="D988" s="218" t="str">
        <f>G$74</f>
        <v>-</v>
      </c>
      <c r="E988" s="46" t="str">
        <f t="shared" si="304"/>
        <v>-</v>
      </c>
      <c r="F988" s="10" t="str">
        <f t="shared" si="297"/>
        <v>ooo</v>
      </c>
      <c r="G988" s="42">
        <f t="shared" si="298"/>
        <v>0</v>
      </c>
      <c r="H988" s="43">
        <f>IF(AND($E$4=G988,$H$4=F988,$P$57&lt;=SUM(C988:E988),SUM(C988:E988)&lt;=$P$58),1+MAX(H$84:H987),0)</f>
        <v>0</v>
      </c>
      <c r="I988" s="43">
        <f t="shared" si="299"/>
        <v>0</v>
      </c>
      <c r="J988" s="219" t="str">
        <f t="shared" si="300"/>
        <v>-</v>
      </c>
      <c r="K988" s="218" t="str">
        <f>N$74</f>
        <v>-</v>
      </c>
      <c r="L988" s="46" t="str">
        <f t="shared" si="305"/>
        <v>-</v>
      </c>
      <c r="M988" s="10" t="str">
        <f t="shared" si="301"/>
        <v>ooo</v>
      </c>
      <c r="N988" s="42">
        <f t="shared" si="302"/>
        <v>0</v>
      </c>
      <c r="O988" s="43">
        <f>IF(AND($E$4=N988,$H$4=M988,$P$57&lt;=SUM(J988:L988),SUM(J988:L988)&lt;=$P$58),1+MAX(O$84:O987),0)</f>
        <v>0</v>
      </c>
      <c r="P988" s="43">
        <f t="shared" si="303"/>
        <v>0</v>
      </c>
    </row>
    <row r="989" spans="3:16" x14ac:dyDescent="0.15">
      <c r="C989" s="217" t="str">
        <f t="shared" si="296"/>
        <v>-</v>
      </c>
      <c r="D989" s="218" t="str">
        <f>G$75</f>
        <v>-</v>
      </c>
      <c r="E989" s="46" t="str">
        <f t="shared" si="304"/>
        <v>-</v>
      </c>
      <c r="F989" s="10" t="str">
        <f t="shared" si="297"/>
        <v>ooo</v>
      </c>
      <c r="G989" s="42">
        <f t="shared" si="298"/>
        <v>0</v>
      </c>
      <c r="H989" s="43">
        <f>IF(AND($E$4=G989,$H$4=F989,$P$57&lt;=SUM(C989:E989),SUM(C989:E989)&lt;=$P$58),1+MAX(H$84:H988),0)</f>
        <v>0</v>
      </c>
      <c r="I989" s="43">
        <f t="shared" si="299"/>
        <v>0</v>
      </c>
      <c r="J989" s="219" t="str">
        <f t="shared" si="300"/>
        <v>-</v>
      </c>
      <c r="K989" s="218" t="str">
        <f>N$75</f>
        <v>-</v>
      </c>
      <c r="L989" s="46" t="str">
        <f t="shared" si="305"/>
        <v>-</v>
      </c>
      <c r="M989" s="10" t="str">
        <f t="shared" si="301"/>
        <v>ooo</v>
      </c>
      <c r="N989" s="42">
        <f t="shared" si="302"/>
        <v>0</v>
      </c>
      <c r="O989" s="43">
        <f>IF(AND($E$4=N989,$H$4=M989,$P$57&lt;=SUM(J989:L989),SUM(J989:L989)&lt;=$P$58),1+MAX(O$84:O988),0)</f>
        <v>0</v>
      </c>
      <c r="P989" s="43">
        <f t="shared" si="303"/>
        <v>0</v>
      </c>
    </row>
    <row r="990" spans="3:16" x14ac:dyDescent="0.15">
      <c r="C990" s="217" t="str">
        <f t="shared" si="296"/>
        <v>-</v>
      </c>
      <c r="D990" s="218" t="str">
        <f>G$76</f>
        <v>-</v>
      </c>
      <c r="E990" s="46" t="str">
        <f t="shared" si="304"/>
        <v>-</v>
      </c>
      <c r="F990" s="10" t="str">
        <f t="shared" si="297"/>
        <v>ooo</v>
      </c>
      <c r="G990" s="42">
        <f t="shared" si="298"/>
        <v>0</v>
      </c>
      <c r="H990" s="43">
        <f>IF(AND($E$4=G990,$H$4=F990,$P$57&lt;=SUM(C990:E990),SUM(C990:E990)&lt;=$P$58),1+MAX(H$84:H989),0)</f>
        <v>0</v>
      </c>
      <c r="I990" s="43">
        <f t="shared" si="299"/>
        <v>0</v>
      </c>
      <c r="J990" s="219" t="str">
        <f t="shared" si="300"/>
        <v>-</v>
      </c>
      <c r="K990" s="218" t="str">
        <f>N$76</f>
        <v>-</v>
      </c>
      <c r="L990" s="46" t="str">
        <f t="shared" si="305"/>
        <v>-</v>
      </c>
      <c r="M990" s="10" t="str">
        <f t="shared" si="301"/>
        <v>ooo</v>
      </c>
      <c r="N990" s="42">
        <f t="shared" si="302"/>
        <v>0</v>
      </c>
      <c r="O990" s="43">
        <f>IF(AND($E$4=N990,$H$4=M990,$P$57&lt;=SUM(J990:L990),SUM(J990:L990)&lt;=$P$58),1+MAX(O$84:O989),0)</f>
        <v>0</v>
      </c>
      <c r="P990" s="43">
        <f t="shared" si="303"/>
        <v>0</v>
      </c>
    </row>
    <row r="991" spans="3:16" x14ac:dyDescent="0.15">
      <c r="C991" s="217" t="str">
        <f t="shared" si="296"/>
        <v>-</v>
      </c>
      <c r="D991" s="218" t="str">
        <f>G$77</f>
        <v>-</v>
      </c>
      <c r="E991" s="46" t="str">
        <f t="shared" si="304"/>
        <v>-</v>
      </c>
      <c r="F991" s="10" t="str">
        <f t="shared" si="297"/>
        <v>ooo</v>
      </c>
      <c r="G991" s="42">
        <f t="shared" si="298"/>
        <v>0</v>
      </c>
      <c r="H991" s="43">
        <f>IF(AND($E$4=G991,$H$4=F991,$P$57&lt;=SUM(C991:E991),SUM(C991:E991)&lt;=$P$58),1+MAX(H$84:H990),0)</f>
        <v>0</v>
      </c>
      <c r="I991" s="43">
        <f t="shared" si="299"/>
        <v>0</v>
      </c>
      <c r="J991" s="219" t="str">
        <f t="shared" si="300"/>
        <v>-</v>
      </c>
      <c r="K991" s="218" t="str">
        <f>N$77</f>
        <v>-</v>
      </c>
      <c r="L991" s="46" t="str">
        <f t="shared" si="305"/>
        <v>-</v>
      </c>
      <c r="M991" s="10" t="str">
        <f t="shared" si="301"/>
        <v>ooo</v>
      </c>
      <c r="N991" s="42">
        <f t="shared" si="302"/>
        <v>0</v>
      </c>
      <c r="O991" s="43">
        <f>IF(AND($E$4=N991,$H$4=M991,$P$57&lt;=SUM(J991:L991),SUM(J991:L991)&lt;=$P$58),1+MAX(O$84:O990),0)</f>
        <v>0</v>
      </c>
      <c r="P991" s="43">
        <f t="shared" si="303"/>
        <v>0</v>
      </c>
    </row>
    <row r="992" spans="3:16" x14ac:dyDescent="0.15">
      <c r="C992" s="217" t="str">
        <f t="shared" si="296"/>
        <v>-</v>
      </c>
      <c r="D992" s="218" t="str">
        <f>G$78</f>
        <v>-</v>
      </c>
      <c r="E992" s="46" t="str">
        <f t="shared" si="304"/>
        <v>-</v>
      </c>
      <c r="F992" s="10" t="str">
        <f t="shared" si="297"/>
        <v>ooo</v>
      </c>
      <c r="G992" s="42">
        <f t="shared" si="298"/>
        <v>0</v>
      </c>
      <c r="H992" s="43">
        <f>IF(AND($E$4=G992,$H$4=F992,$P$57&lt;=SUM(C992:E992),SUM(C992:E992)&lt;=$P$58),1+MAX(H$84:H991),0)</f>
        <v>0</v>
      </c>
      <c r="I992" s="43">
        <f t="shared" si="299"/>
        <v>0</v>
      </c>
      <c r="J992" s="219" t="str">
        <f t="shared" si="300"/>
        <v>-</v>
      </c>
      <c r="K992" s="218" t="str">
        <f>N$78</f>
        <v>-</v>
      </c>
      <c r="L992" s="46" t="str">
        <f t="shared" si="305"/>
        <v>-</v>
      </c>
      <c r="M992" s="10" t="str">
        <f t="shared" si="301"/>
        <v>ooo</v>
      </c>
      <c r="N992" s="42">
        <f t="shared" si="302"/>
        <v>0</v>
      </c>
      <c r="O992" s="43">
        <f>IF(AND($E$4=N992,$H$4=M992,$P$57&lt;=SUM(J992:L992),SUM(J992:L992)&lt;=$P$58),1+MAX(O$84:O991),0)</f>
        <v>0</v>
      </c>
      <c r="P992" s="43">
        <f t="shared" si="303"/>
        <v>0</v>
      </c>
    </row>
    <row r="993" spans="3:16" x14ac:dyDescent="0.15">
      <c r="C993" s="217" t="str">
        <f t="shared" si="296"/>
        <v>-</v>
      </c>
      <c r="D993" s="218" t="str">
        <f>G$79</f>
        <v>-</v>
      </c>
      <c r="E993" s="46" t="str">
        <f t="shared" si="304"/>
        <v>-</v>
      </c>
      <c r="F993" s="10" t="str">
        <f t="shared" si="297"/>
        <v>ooo</v>
      </c>
      <c r="G993" s="42">
        <f t="shared" si="298"/>
        <v>0</v>
      </c>
      <c r="H993" s="43">
        <f>IF(AND($E$4=G993,$H$4=F993,$P$57&lt;=SUM(C993:E993),SUM(C993:E993)&lt;=$P$58),1+MAX(H$84:H992),0)</f>
        <v>0</v>
      </c>
      <c r="I993" s="43">
        <f t="shared" si="299"/>
        <v>0</v>
      </c>
      <c r="J993" s="219" t="str">
        <f t="shared" si="300"/>
        <v>-</v>
      </c>
      <c r="K993" s="218" t="str">
        <f>N$79</f>
        <v>-</v>
      </c>
      <c r="L993" s="46" t="str">
        <f t="shared" si="305"/>
        <v>-</v>
      </c>
      <c r="M993" s="10" t="str">
        <f t="shared" si="301"/>
        <v>ooo</v>
      </c>
      <c r="N993" s="42">
        <f t="shared" si="302"/>
        <v>0</v>
      </c>
      <c r="O993" s="43">
        <f>IF(AND($E$4=N993,$H$4=M993,$P$57&lt;=SUM(J993:L993),SUM(J993:L993)&lt;=$P$58),1+MAX(O$84:O992),0)</f>
        <v>0</v>
      </c>
      <c r="P993" s="43">
        <f t="shared" si="303"/>
        <v>0</v>
      </c>
    </row>
    <row r="994" spans="3:16" x14ac:dyDescent="0.15">
      <c r="C994" s="217" t="str">
        <f t="shared" si="296"/>
        <v>-</v>
      </c>
      <c r="D994" s="218" t="str">
        <f>G$80</f>
        <v>-</v>
      </c>
      <c r="E994" s="46" t="str">
        <f t="shared" si="304"/>
        <v>-</v>
      </c>
      <c r="F994" s="10" t="str">
        <f t="shared" si="297"/>
        <v>ooo</v>
      </c>
      <c r="G994" s="42">
        <f t="shared" si="298"/>
        <v>0</v>
      </c>
      <c r="H994" s="43">
        <f>IF(AND($E$4=G994,$H$4=F994,$P$57&lt;=SUM(C994:E994),SUM(C994:E994)&lt;=$P$58),1+MAX(H$84:H993),0)</f>
        <v>0</v>
      </c>
      <c r="I994" s="43">
        <f t="shared" si="299"/>
        <v>0</v>
      </c>
      <c r="J994" s="219" t="str">
        <f t="shared" si="300"/>
        <v>-</v>
      </c>
      <c r="K994" s="218" t="str">
        <f>N$80</f>
        <v>-</v>
      </c>
      <c r="L994" s="46" t="str">
        <f t="shared" si="305"/>
        <v>-</v>
      </c>
      <c r="M994" s="10" t="str">
        <f t="shared" si="301"/>
        <v>ooo</v>
      </c>
      <c r="N994" s="42">
        <f t="shared" si="302"/>
        <v>0</v>
      </c>
      <c r="O994" s="43">
        <f>IF(AND($E$4=N994,$H$4=M994,$P$57&lt;=SUM(J994:L994),SUM(J994:L994)&lt;=$P$58),1+MAX(O$84:O993),0)</f>
        <v>0</v>
      </c>
      <c r="P994" s="43">
        <f t="shared" si="303"/>
        <v>0</v>
      </c>
    </row>
    <row r="995" spans="3:16" x14ac:dyDescent="0.15">
      <c r="C995" s="217" t="str">
        <f t="shared" si="296"/>
        <v>-</v>
      </c>
      <c r="D995" s="218" t="str">
        <f>G$81</f>
        <v>-</v>
      </c>
      <c r="E995" s="46" t="str">
        <f t="shared" si="304"/>
        <v>-</v>
      </c>
      <c r="F995" s="10" t="str">
        <f t="shared" si="297"/>
        <v>ooo</v>
      </c>
      <c r="G995" s="42">
        <f t="shared" si="298"/>
        <v>0</v>
      </c>
      <c r="H995" s="43">
        <f>IF(AND($E$4=G995,$H$4=F995,$P$57&lt;=SUM(C995:E995),SUM(C995:E995)&lt;=$P$58),1+MAX(H$84:H994),0)</f>
        <v>0</v>
      </c>
      <c r="I995" s="43">
        <f t="shared" si="299"/>
        <v>0</v>
      </c>
      <c r="J995" s="219" t="str">
        <f t="shared" si="300"/>
        <v>-</v>
      </c>
      <c r="K995" s="218" t="str">
        <f>N$81</f>
        <v>-</v>
      </c>
      <c r="L995" s="46" t="str">
        <f t="shared" si="305"/>
        <v>-</v>
      </c>
      <c r="M995" s="10" t="str">
        <f t="shared" si="301"/>
        <v>ooo</v>
      </c>
      <c r="N995" s="42">
        <f t="shared" si="302"/>
        <v>0</v>
      </c>
      <c r="O995" s="43">
        <f>IF(AND($E$4=N995,$H$4=M995,$P$57&lt;=SUM(J995:L995),SUM(J995:L995)&lt;=$P$58),1+MAX(O$84:O994),0)</f>
        <v>0</v>
      </c>
      <c r="P995" s="43">
        <f t="shared" si="303"/>
        <v>0</v>
      </c>
    </row>
    <row r="996" spans="3:16" x14ac:dyDescent="0.15">
      <c r="C996" s="217" t="str">
        <f t="shared" ref="C996:C1011" si="306">F$75</f>
        <v>-</v>
      </c>
      <c r="D996" s="218">
        <f>G$66</f>
        <v>13</v>
      </c>
      <c r="E996" s="46" t="str">
        <f t="shared" si="304"/>
        <v>-</v>
      </c>
      <c r="F996" s="10" t="str">
        <f t="shared" si="297"/>
        <v>oio</v>
      </c>
      <c r="G996" s="42">
        <f t="shared" si="298"/>
        <v>0</v>
      </c>
      <c r="H996" s="43">
        <f>IF(AND($E$4=G996,$H$4=F996,$P$57&lt;=SUM(C996:E996),SUM(C996:E996)&lt;=$P$58),1+MAX(H$84:H995),0)</f>
        <v>0</v>
      </c>
      <c r="I996" s="43">
        <f t="shared" si="299"/>
        <v>0</v>
      </c>
      <c r="J996" s="219" t="str">
        <f t="shared" ref="J996:J1011" si="307">M$75</f>
        <v>-</v>
      </c>
      <c r="K996" s="218">
        <f>N$66</f>
        <v>13</v>
      </c>
      <c r="L996" s="46" t="str">
        <f t="shared" si="305"/>
        <v>-</v>
      </c>
      <c r="M996" s="10" t="str">
        <f t="shared" si="301"/>
        <v>oio</v>
      </c>
      <c r="N996" s="42">
        <f t="shared" si="302"/>
        <v>0</v>
      </c>
      <c r="O996" s="43">
        <f>IF(AND($E$4=N996,$H$4=M996,$P$57&lt;=SUM(J996:L996),SUM(J996:L996)&lt;=$P$58),1+MAX(O$84:O995),0)</f>
        <v>0</v>
      </c>
      <c r="P996" s="43">
        <f t="shared" si="303"/>
        <v>0</v>
      </c>
    </row>
    <row r="997" spans="3:16" x14ac:dyDescent="0.15">
      <c r="C997" s="217" t="str">
        <f t="shared" si="306"/>
        <v>-</v>
      </c>
      <c r="D997" s="218">
        <f>G$67</f>
        <v>14</v>
      </c>
      <c r="E997" s="46" t="str">
        <f t="shared" si="304"/>
        <v>-</v>
      </c>
      <c r="F997" s="10" t="str">
        <f t="shared" si="297"/>
        <v>oio</v>
      </c>
      <c r="G997" s="42">
        <f t="shared" si="298"/>
        <v>0</v>
      </c>
      <c r="H997" s="43">
        <f>IF(AND($E$4=G997,$H$4=F997,$P$57&lt;=SUM(C997:E997),SUM(C997:E997)&lt;=$P$58),1+MAX(H$84:H996),0)</f>
        <v>0</v>
      </c>
      <c r="I997" s="43">
        <f t="shared" si="299"/>
        <v>0</v>
      </c>
      <c r="J997" s="219" t="str">
        <f t="shared" si="307"/>
        <v>-</v>
      </c>
      <c r="K997" s="218" t="str">
        <f>N$67</f>
        <v>-</v>
      </c>
      <c r="L997" s="46" t="str">
        <f t="shared" si="305"/>
        <v>-</v>
      </c>
      <c r="M997" s="10" t="str">
        <f t="shared" si="301"/>
        <v>ooo</v>
      </c>
      <c r="N997" s="42">
        <f t="shared" si="302"/>
        <v>0</v>
      </c>
      <c r="O997" s="43">
        <f>IF(AND($E$4=N997,$H$4=M997,$P$57&lt;=SUM(J997:L997),SUM(J997:L997)&lt;=$P$58),1+MAX(O$84:O996),0)</f>
        <v>0</v>
      </c>
      <c r="P997" s="43">
        <f t="shared" si="303"/>
        <v>0</v>
      </c>
    </row>
    <row r="998" spans="3:16" x14ac:dyDescent="0.15">
      <c r="C998" s="217" t="str">
        <f t="shared" si="306"/>
        <v>-</v>
      </c>
      <c r="D998" s="218" t="str">
        <f>G$68</f>
        <v>-</v>
      </c>
      <c r="E998" s="46" t="str">
        <f t="shared" si="304"/>
        <v>-</v>
      </c>
      <c r="F998" s="10" t="str">
        <f t="shared" si="297"/>
        <v>ooo</v>
      </c>
      <c r="G998" s="42">
        <f t="shared" si="298"/>
        <v>0</v>
      </c>
      <c r="H998" s="43">
        <f>IF(AND($E$4=G998,$H$4=F998,$P$57&lt;=SUM(C998:E998),SUM(C998:E998)&lt;=$P$58),1+MAX(H$84:H997),0)</f>
        <v>0</v>
      </c>
      <c r="I998" s="43">
        <f t="shared" si="299"/>
        <v>0</v>
      </c>
      <c r="J998" s="219" t="str">
        <f t="shared" si="307"/>
        <v>-</v>
      </c>
      <c r="K998" s="218" t="str">
        <f>N$68</f>
        <v>-</v>
      </c>
      <c r="L998" s="46" t="str">
        <f t="shared" si="305"/>
        <v>-</v>
      </c>
      <c r="M998" s="10" t="str">
        <f t="shared" si="301"/>
        <v>ooo</v>
      </c>
      <c r="N998" s="42">
        <f t="shared" si="302"/>
        <v>0</v>
      </c>
      <c r="O998" s="43">
        <f>IF(AND($E$4=N998,$H$4=M998,$P$57&lt;=SUM(J998:L998),SUM(J998:L998)&lt;=$P$58),1+MAX(O$84:O997),0)</f>
        <v>0</v>
      </c>
      <c r="P998" s="43">
        <f t="shared" si="303"/>
        <v>0</v>
      </c>
    </row>
    <row r="999" spans="3:16" x14ac:dyDescent="0.15">
      <c r="C999" s="217" t="str">
        <f t="shared" si="306"/>
        <v>-</v>
      </c>
      <c r="D999" s="218" t="str">
        <f>G$69</f>
        <v>-</v>
      </c>
      <c r="E999" s="46" t="str">
        <f t="shared" si="304"/>
        <v>-</v>
      </c>
      <c r="F999" s="10" t="str">
        <f t="shared" si="297"/>
        <v>ooo</v>
      </c>
      <c r="G999" s="42">
        <f t="shared" si="298"/>
        <v>0</v>
      </c>
      <c r="H999" s="43">
        <f>IF(AND($E$4=G999,$H$4=F999,$P$57&lt;=SUM(C999:E999),SUM(C999:E999)&lt;=$P$58),1+MAX(H$84:H998),0)</f>
        <v>0</v>
      </c>
      <c r="I999" s="43">
        <f t="shared" si="299"/>
        <v>0</v>
      </c>
      <c r="J999" s="219" t="str">
        <f t="shared" si="307"/>
        <v>-</v>
      </c>
      <c r="K999" s="218" t="str">
        <f>N$69</f>
        <v>-</v>
      </c>
      <c r="L999" s="46" t="str">
        <f t="shared" si="305"/>
        <v>-</v>
      </c>
      <c r="M999" s="10" t="str">
        <f t="shared" si="301"/>
        <v>ooo</v>
      </c>
      <c r="N999" s="42">
        <f t="shared" si="302"/>
        <v>0</v>
      </c>
      <c r="O999" s="43">
        <f>IF(AND($E$4=N999,$H$4=M999,$P$57&lt;=SUM(J999:L999),SUM(J999:L999)&lt;=$P$58),1+MAX(O$84:O998),0)</f>
        <v>0</v>
      </c>
      <c r="P999" s="43">
        <f t="shared" si="303"/>
        <v>0</v>
      </c>
    </row>
    <row r="1000" spans="3:16" x14ac:dyDescent="0.15">
      <c r="C1000" s="217" t="str">
        <f t="shared" si="306"/>
        <v>-</v>
      </c>
      <c r="D1000" s="218" t="str">
        <f>G$70</f>
        <v>-</v>
      </c>
      <c r="E1000" s="46" t="str">
        <f t="shared" si="304"/>
        <v>-</v>
      </c>
      <c r="F1000" s="10" t="str">
        <f t="shared" si="297"/>
        <v>ooo</v>
      </c>
      <c r="G1000" s="42">
        <f t="shared" si="298"/>
        <v>0</v>
      </c>
      <c r="H1000" s="43">
        <f>IF(AND($E$4=G1000,$H$4=F1000,$P$57&lt;=SUM(C1000:E1000),SUM(C1000:E1000)&lt;=$P$58),1+MAX(H$84:H999),0)</f>
        <v>0</v>
      </c>
      <c r="I1000" s="43">
        <f t="shared" si="299"/>
        <v>0</v>
      </c>
      <c r="J1000" s="219" t="str">
        <f t="shared" si="307"/>
        <v>-</v>
      </c>
      <c r="K1000" s="218" t="str">
        <f>N$70</f>
        <v>-</v>
      </c>
      <c r="L1000" s="46" t="str">
        <f t="shared" si="305"/>
        <v>-</v>
      </c>
      <c r="M1000" s="10" t="str">
        <f t="shared" si="301"/>
        <v>ooo</v>
      </c>
      <c r="N1000" s="42">
        <f t="shared" si="302"/>
        <v>0</v>
      </c>
      <c r="O1000" s="43">
        <f>IF(AND($E$4=N1000,$H$4=M1000,$P$57&lt;=SUM(J1000:L1000),SUM(J1000:L1000)&lt;=$P$58),1+MAX(O$84:O999),0)</f>
        <v>0</v>
      </c>
      <c r="P1000" s="43">
        <f t="shared" si="303"/>
        <v>0</v>
      </c>
    </row>
    <row r="1001" spans="3:16" x14ac:dyDescent="0.15">
      <c r="C1001" s="217" t="str">
        <f t="shared" si="306"/>
        <v>-</v>
      </c>
      <c r="D1001" s="218" t="str">
        <f>G$71</f>
        <v>-</v>
      </c>
      <c r="E1001" s="46" t="str">
        <f t="shared" si="304"/>
        <v>-</v>
      </c>
      <c r="F1001" s="10" t="str">
        <f t="shared" si="297"/>
        <v>ooo</v>
      </c>
      <c r="G1001" s="42">
        <f t="shared" si="298"/>
        <v>0</v>
      </c>
      <c r="H1001" s="43">
        <f>IF(AND($E$4=G1001,$H$4=F1001,$P$57&lt;=SUM(C1001:E1001),SUM(C1001:E1001)&lt;=$P$58),1+MAX(H$84:H1000),0)</f>
        <v>0</v>
      </c>
      <c r="I1001" s="43">
        <f t="shared" si="299"/>
        <v>0</v>
      </c>
      <c r="J1001" s="219" t="str">
        <f t="shared" si="307"/>
        <v>-</v>
      </c>
      <c r="K1001" s="218" t="str">
        <f>N$71</f>
        <v>-</v>
      </c>
      <c r="L1001" s="46" t="str">
        <f t="shared" si="305"/>
        <v>-</v>
      </c>
      <c r="M1001" s="10" t="str">
        <f t="shared" si="301"/>
        <v>ooo</v>
      </c>
      <c r="N1001" s="42">
        <f t="shared" si="302"/>
        <v>0</v>
      </c>
      <c r="O1001" s="43">
        <f>IF(AND($E$4=N1001,$H$4=M1001,$P$57&lt;=SUM(J1001:L1001),SUM(J1001:L1001)&lt;=$P$58),1+MAX(O$84:O1000),0)</f>
        <v>0</v>
      </c>
      <c r="P1001" s="43">
        <f t="shared" si="303"/>
        <v>0</v>
      </c>
    </row>
    <row r="1002" spans="3:16" x14ac:dyDescent="0.15">
      <c r="C1002" s="217" t="str">
        <f t="shared" si="306"/>
        <v>-</v>
      </c>
      <c r="D1002" s="218" t="str">
        <f>G$72</f>
        <v>-</v>
      </c>
      <c r="E1002" s="46" t="str">
        <f t="shared" si="304"/>
        <v>-</v>
      </c>
      <c r="F1002" s="10" t="str">
        <f t="shared" si="297"/>
        <v>ooo</v>
      </c>
      <c r="G1002" s="42">
        <f t="shared" si="298"/>
        <v>0</v>
      </c>
      <c r="H1002" s="43">
        <f>IF(AND($E$4=G1002,$H$4=F1002,$P$57&lt;=SUM(C1002:E1002),SUM(C1002:E1002)&lt;=$P$58),1+MAX(H$84:H1001),0)</f>
        <v>0</v>
      </c>
      <c r="I1002" s="43">
        <f t="shared" si="299"/>
        <v>0</v>
      </c>
      <c r="J1002" s="219" t="str">
        <f t="shared" si="307"/>
        <v>-</v>
      </c>
      <c r="K1002" s="218" t="str">
        <f>N$72</f>
        <v>-</v>
      </c>
      <c r="L1002" s="46" t="str">
        <f t="shared" si="305"/>
        <v>-</v>
      </c>
      <c r="M1002" s="10" t="str">
        <f t="shared" si="301"/>
        <v>ooo</v>
      </c>
      <c r="N1002" s="42">
        <f t="shared" si="302"/>
        <v>0</v>
      </c>
      <c r="O1002" s="43">
        <f>IF(AND($E$4=N1002,$H$4=M1002,$P$57&lt;=SUM(J1002:L1002),SUM(J1002:L1002)&lt;=$P$58),1+MAX(O$84:O1001),0)</f>
        <v>0</v>
      </c>
      <c r="P1002" s="43">
        <f t="shared" si="303"/>
        <v>0</v>
      </c>
    </row>
    <row r="1003" spans="3:16" x14ac:dyDescent="0.15">
      <c r="C1003" s="217" t="str">
        <f t="shared" si="306"/>
        <v>-</v>
      </c>
      <c r="D1003" s="218" t="str">
        <f>G$73</f>
        <v>-</v>
      </c>
      <c r="E1003" s="46" t="str">
        <f t="shared" si="304"/>
        <v>-</v>
      </c>
      <c r="F1003" s="10" t="str">
        <f t="shared" si="297"/>
        <v>ooo</v>
      </c>
      <c r="G1003" s="42">
        <f t="shared" si="298"/>
        <v>0</v>
      </c>
      <c r="H1003" s="43">
        <f>IF(AND($E$4=G1003,$H$4=F1003,$P$57&lt;=SUM(C1003:E1003),SUM(C1003:E1003)&lt;=$P$58),1+MAX(H$84:H1002),0)</f>
        <v>0</v>
      </c>
      <c r="I1003" s="43">
        <f t="shared" si="299"/>
        <v>0</v>
      </c>
      <c r="J1003" s="219" t="str">
        <f t="shared" si="307"/>
        <v>-</v>
      </c>
      <c r="K1003" s="218" t="str">
        <f>N$73</f>
        <v>-</v>
      </c>
      <c r="L1003" s="46" t="str">
        <f t="shared" si="305"/>
        <v>-</v>
      </c>
      <c r="M1003" s="10" t="str">
        <f t="shared" si="301"/>
        <v>ooo</v>
      </c>
      <c r="N1003" s="42">
        <f t="shared" si="302"/>
        <v>0</v>
      </c>
      <c r="O1003" s="43">
        <f>IF(AND($E$4=N1003,$H$4=M1003,$P$57&lt;=SUM(J1003:L1003),SUM(J1003:L1003)&lt;=$P$58),1+MAX(O$84:O1002),0)</f>
        <v>0</v>
      </c>
      <c r="P1003" s="43">
        <f t="shared" si="303"/>
        <v>0</v>
      </c>
    </row>
    <row r="1004" spans="3:16" x14ac:dyDescent="0.15">
      <c r="C1004" s="217" t="str">
        <f t="shared" si="306"/>
        <v>-</v>
      </c>
      <c r="D1004" s="218" t="str">
        <f>G$74</f>
        <v>-</v>
      </c>
      <c r="E1004" s="46" t="str">
        <f t="shared" si="304"/>
        <v>-</v>
      </c>
      <c r="F1004" s="10" t="str">
        <f t="shared" si="297"/>
        <v>ooo</v>
      </c>
      <c r="G1004" s="42">
        <f t="shared" si="298"/>
        <v>0</v>
      </c>
      <c r="H1004" s="43">
        <f>IF(AND($E$4=G1004,$H$4=F1004,$P$57&lt;=SUM(C1004:E1004),SUM(C1004:E1004)&lt;=$P$58),1+MAX(H$84:H1003),0)</f>
        <v>0</v>
      </c>
      <c r="I1004" s="43">
        <f t="shared" si="299"/>
        <v>0</v>
      </c>
      <c r="J1004" s="219" t="str">
        <f t="shared" si="307"/>
        <v>-</v>
      </c>
      <c r="K1004" s="218" t="str">
        <f>N$74</f>
        <v>-</v>
      </c>
      <c r="L1004" s="46" t="str">
        <f t="shared" si="305"/>
        <v>-</v>
      </c>
      <c r="M1004" s="10" t="str">
        <f t="shared" si="301"/>
        <v>ooo</v>
      </c>
      <c r="N1004" s="42">
        <f t="shared" si="302"/>
        <v>0</v>
      </c>
      <c r="O1004" s="43">
        <f>IF(AND($E$4=N1004,$H$4=M1004,$P$57&lt;=SUM(J1004:L1004),SUM(J1004:L1004)&lt;=$P$58),1+MAX(O$84:O1003),0)</f>
        <v>0</v>
      </c>
      <c r="P1004" s="43">
        <f t="shared" si="303"/>
        <v>0</v>
      </c>
    </row>
    <row r="1005" spans="3:16" x14ac:dyDescent="0.15">
      <c r="C1005" s="217" t="str">
        <f t="shared" si="306"/>
        <v>-</v>
      </c>
      <c r="D1005" s="218" t="str">
        <f>G$75</f>
        <v>-</v>
      </c>
      <c r="E1005" s="46" t="str">
        <f t="shared" si="304"/>
        <v>-</v>
      </c>
      <c r="F1005" s="10" t="str">
        <f t="shared" si="297"/>
        <v>ooo</v>
      </c>
      <c r="G1005" s="42">
        <f t="shared" si="298"/>
        <v>0</v>
      </c>
      <c r="H1005" s="43">
        <f>IF(AND($E$4=G1005,$H$4=F1005,$P$57&lt;=SUM(C1005:E1005),SUM(C1005:E1005)&lt;=$P$58),1+MAX(H$84:H1004),0)</f>
        <v>0</v>
      </c>
      <c r="I1005" s="43">
        <f t="shared" si="299"/>
        <v>0</v>
      </c>
      <c r="J1005" s="219" t="str">
        <f t="shared" si="307"/>
        <v>-</v>
      </c>
      <c r="K1005" s="218" t="str">
        <f>N$75</f>
        <v>-</v>
      </c>
      <c r="L1005" s="46" t="str">
        <f t="shared" si="305"/>
        <v>-</v>
      </c>
      <c r="M1005" s="10" t="str">
        <f t="shared" si="301"/>
        <v>ooo</v>
      </c>
      <c r="N1005" s="42">
        <f t="shared" si="302"/>
        <v>0</v>
      </c>
      <c r="O1005" s="43">
        <f>IF(AND($E$4=N1005,$H$4=M1005,$P$57&lt;=SUM(J1005:L1005),SUM(J1005:L1005)&lt;=$P$58),1+MAX(O$84:O1004),0)</f>
        <v>0</v>
      </c>
      <c r="P1005" s="43">
        <f t="shared" si="303"/>
        <v>0</v>
      </c>
    </row>
    <row r="1006" spans="3:16" x14ac:dyDescent="0.15">
      <c r="C1006" s="217" t="str">
        <f t="shared" si="306"/>
        <v>-</v>
      </c>
      <c r="D1006" s="218" t="str">
        <f>G$76</f>
        <v>-</v>
      </c>
      <c r="E1006" s="46" t="str">
        <f t="shared" si="304"/>
        <v>-</v>
      </c>
      <c r="F1006" s="10" t="str">
        <f t="shared" si="297"/>
        <v>ooo</v>
      </c>
      <c r="G1006" s="42">
        <f t="shared" si="298"/>
        <v>0</v>
      </c>
      <c r="H1006" s="43">
        <f>IF(AND($E$4=G1006,$H$4=F1006,$P$57&lt;=SUM(C1006:E1006),SUM(C1006:E1006)&lt;=$P$58),1+MAX(H$84:H1005),0)</f>
        <v>0</v>
      </c>
      <c r="I1006" s="43">
        <f t="shared" si="299"/>
        <v>0</v>
      </c>
      <c r="J1006" s="219" t="str">
        <f t="shared" si="307"/>
        <v>-</v>
      </c>
      <c r="K1006" s="218" t="str">
        <f>N$76</f>
        <v>-</v>
      </c>
      <c r="L1006" s="46" t="str">
        <f t="shared" si="305"/>
        <v>-</v>
      </c>
      <c r="M1006" s="10" t="str">
        <f t="shared" si="301"/>
        <v>ooo</v>
      </c>
      <c r="N1006" s="42">
        <f t="shared" si="302"/>
        <v>0</v>
      </c>
      <c r="O1006" s="43">
        <f>IF(AND($E$4=N1006,$H$4=M1006,$P$57&lt;=SUM(J1006:L1006),SUM(J1006:L1006)&lt;=$P$58),1+MAX(O$84:O1005),0)</f>
        <v>0</v>
      </c>
      <c r="P1006" s="43">
        <f t="shared" si="303"/>
        <v>0</v>
      </c>
    </row>
    <row r="1007" spans="3:16" x14ac:dyDescent="0.15">
      <c r="C1007" s="217" t="str">
        <f t="shared" si="306"/>
        <v>-</v>
      </c>
      <c r="D1007" s="218" t="str">
        <f>G$77</f>
        <v>-</v>
      </c>
      <c r="E1007" s="46" t="str">
        <f t="shared" si="304"/>
        <v>-</v>
      </c>
      <c r="F1007" s="10" t="str">
        <f t="shared" si="297"/>
        <v>ooo</v>
      </c>
      <c r="G1007" s="42">
        <f t="shared" si="298"/>
        <v>0</v>
      </c>
      <c r="H1007" s="43">
        <f>IF(AND($E$4=G1007,$H$4=F1007,$P$57&lt;=SUM(C1007:E1007),SUM(C1007:E1007)&lt;=$P$58),1+MAX(H$84:H1006),0)</f>
        <v>0</v>
      </c>
      <c r="I1007" s="43">
        <f t="shared" si="299"/>
        <v>0</v>
      </c>
      <c r="J1007" s="219" t="str">
        <f t="shared" si="307"/>
        <v>-</v>
      </c>
      <c r="K1007" s="218" t="str">
        <f>N$77</f>
        <v>-</v>
      </c>
      <c r="L1007" s="46" t="str">
        <f t="shared" si="305"/>
        <v>-</v>
      </c>
      <c r="M1007" s="10" t="str">
        <f t="shared" si="301"/>
        <v>ooo</v>
      </c>
      <c r="N1007" s="42">
        <f t="shared" si="302"/>
        <v>0</v>
      </c>
      <c r="O1007" s="43">
        <f>IF(AND($E$4=N1007,$H$4=M1007,$P$57&lt;=SUM(J1007:L1007),SUM(J1007:L1007)&lt;=$P$58),1+MAX(O$84:O1006),0)</f>
        <v>0</v>
      </c>
      <c r="P1007" s="43">
        <f t="shared" si="303"/>
        <v>0</v>
      </c>
    </row>
    <row r="1008" spans="3:16" x14ac:dyDescent="0.15">
      <c r="C1008" s="217" t="str">
        <f t="shared" si="306"/>
        <v>-</v>
      </c>
      <c r="D1008" s="218" t="str">
        <f>G$78</f>
        <v>-</v>
      </c>
      <c r="E1008" s="46" t="str">
        <f t="shared" si="304"/>
        <v>-</v>
      </c>
      <c r="F1008" s="10" t="str">
        <f t="shared" si="297"/>
        <v>ooo</v>
      </c>
      <c r="G1008" s="42">
        <f t="shared" si="298"/>
        <v>0</v>
      </c>
      <c r="H1008" s="43">
        <f>IF(AND($E$4=G1008,$H$4=F1008,$P$57&lt;=SUM(C1008:E1008),SUM(C1008:E1008)&lt;=$P$58),1+MAX(H$84:H1007),0)</f>
        <v>0</v>
      </c>
      <c r="I1008" s="43">
        <f t="shared" si="299"/>
        <v>0</v>
      </c>
      <c r="J1008" s="219" t="str">
        <f t="shared" si="307"/>
        <v>-</v>
      </c>
      <c r="K1008" s="218" t="str">
        <f>N$78</f>
        <v>-</v>
      </c>
      <c r="L1008" s="46" t="str">
        <f t="shared" si="305"/>
        <v>-</v>
      </c>
      <c r="M1008" s="10" t="str">
        <f t="shared" si="301"/>
        <v>ooo</v>
      </c>
      <c r="N1008" s="42">
        <f t="shared" si="302"/>
        <v>0</v>
      </c>
      <c r="O1008" s="43">
        <f>IF(AND($E$4=N1008,$H$4=M1008,$P$57&lt;=SUM(J1008:L1008),SUM(J1008:L1008)&lt;=$P$58),1+MAX(O$84:O1007),0)</f>
        <v>0</v>
      </c>
      <c r="P1008" s="43">
        <f t="shared" si="303"/>
        <v>0</v>
      </c>
    </row>
    <row r="1009" spans="3:16" x14ac:dyDescent="0.15">
      <c r="C1009" s="217" t="str">
        <f t="shared" si="306"/>
        <v>-</v>
      </c>
      <c r="D1009" s="218" t="str">
        <f>G$79</f>
        <v>-</v>
      </c>
      <c r="E1009" s="46" t="str">
        <f t="shared" si="304"/>
        <v>-</v>
      </c>
      <c r="F1009" s="10" t="str">
        <f t="shared" si="297"/>
        <v>ooo</v>
      </c>
      <c r="G1009" s="42">
        <f t="shared" si="298"/>
        <v>0</v>
      </c>
      <c r="H1009" s="43">
        <f>IF(AND($E$4=G1009,$H$4=F1009,$P$57&lt;=SUM(C1009:E1009),SUM(C1009:E1009)&lt;=$P$58),1+MAX(H$84:H1008),0)</f>
        <v>0</v>
      </c>
      <c r="I1009" s="43">
        <f t="shared" si="299"/>
        <v>0</v>
      </c>
      <c r="J1009" s="219" t="str">
        <f t="shared" si="307"/>
        <v>-</v>
      </c>
      <c r="K1009" s="218" t="str">
        <f>N$79</f>
        <v>-</v>
      </c>
      <c r="L1009" s="46" t="str">
        <f t="shared" si="305"/>
        <v>-</v>
      </c>
      <c r="M1009" s="10" t="str">
        <f t="shared" si="301"/>
        <v>ooo</v>
      </c>
      <c r="N1009" s="42">
        <f t="shared" si="302"/>
        <v>0</v>
      </c>
      <c r="O1009" s="43">
        <f>IF(AND($E$4=N1009,$H$4=M1009,$P$57&lt;=SUM(J1009:L1009),SUM(J1009:L1009)&lt;=$P$58),1+MAX(O$84:O1008),0)</f>
        <v>0</v>
      </c>
      <c r="P1009" s="43">
        <f t="shared" si="303"/>
        <v>0</v>
      </c>
    </row>
    <row r="1010" spans="3:16" x14ac:dyDescent="0.15">
      <c r="C1010" s="217" t="str">
        <f t="shared" si="306"/>
        <v>-</v>
      </c>
      <c r="D1010" s="218" t="str">
        <f>G$80</f>
        <v>-</v>
      </c>
      <c r="E1010" s="46" t="str">
        <f t="shared" si="304"/>
        <v>-</v>
      </c>
      <c r="F1010" s="10" t="str">
        <f t="shared" si="297"/>
        <v>ooo</v>
      </c>
      <c r="G1010" s="42">
        <f t="shared" si="298"/>
        <v>0</v>
      </c>
      <c r="H1010" s="43">
        <f>IF(AND($E$4=G1010,$H$4=F1010,$P$57&lt;=SUM(C1010:E1010),SUM(C1010:E1010)&lt;=$P$58),1+MAX(H$84:H1009),0)</f>
        <v>0</v>
      </c>
      <c r="I1010" s="43">
        <f t="shared" si="299"/>
        <v>0</v>
      </c>
      <c r="J1010" s="219" t="str">
        <f t="shared" si="307"/>
        <v>-</v>
      </c>
      <c r="K1010" s="218" t="str">
        <f>N$80</f>
        <v>-</v>
      </c>
      <c r="L1010" s="46" t="str">
        <f t="shared" si="305"/>
        <v>-</v>
      </c>
      <c r="M1010" s="10" t="str">
        <f t="shared" si="301"/>
        <v>ooo</v>
      </c>
      <c r="N1010" s="42">
        <f t="shared" si="302"/>
        <v>0</v>
      </c>
      <c r="O1010" s="43">
        <f>IF(AND($E$4=N1010,$H$4=M1010,$P$57&lt;=SUM(J1010:L1010),SUM(J1010:L1010)&lt;=$P$58),1+MAX(O$84:O1009),0)</f>
        <v>0</v>
      </c>
      <c r="P1010" s="43">
        <f t="shared" si="303"/>
        <v>0</v>
      </c>
    </row>
    <row r="1011" spans="3:16" x14ac:dyDescent="0.15">
      <c r="C1011" s="217" t="str">
        <f t="shared" si="306"/>
        <v>-</v>
      </c>
      <c r="D1011" s="218" t="str">
        <f>G$81</f>
        <v>-</v>
      </c>
      <c r="E1011" s="46" t="str">
        <f t="shared" si="304"/>
        <v>-</v>
      </c>
      <c r="F1011" s="10" t="str">
        <f t="shared" si="297"/>
        <v>ooo</v>
      </c>
      <c r="G1011" s="42">
        <f t="shared" si="298"/>
        <v>0</v>
      </c>
      <c r="H1011" s="43">
        <f>IF(AND($E$4=G1011,$H$4=F1011,$P$57&lt;=SUM(C1011:E1011),SUM(C1011:E1011)&lt;=$P$58),1+MAX(H$84:H1010),0)</f>
        <v>0</v>
      </c>
      <c r="I1011" s="43">
        <f t="shared" si="299"/>
        <v>0</v>
      </c>
      <c r="J1011" s="219" t="str">
        <f t="shared" si="307"/>
        <v>-</v>
      </c>
      <c r="K1011" s="218" t="str">
        <f>N$81</f>
        <v>-</v>
      </c>
      <c r="L1011" s="46" t="str">
        <f t="shared" si="305"/>
        <v>-</v>
      </c>
      <c r="M1011" s="10" t="str">
        <f t="shared" si="301"/>
        <v>ooo</v>
      </c>
      <c r="N1011" s="42">
        <f t="shared" si="302"/>
        <v>0</v>
      </c>
      <c r="O1011" s="43">
        <f>IF(AND($E$4=N1011,$H$4=M1011,$P$57&lt;=SUM(J1011:L1011),SUM(J1011:L1011)&lt;=$P$58),1+MAX(O$84:O1010),0)</f>
        <v>0</v>
      </c>
      <c r="P1011" s="43">
        <f t="shared" si="303"/>
        <v>0</v>
      </c>
    </row>
    <row r="1012" spans="3:16" x14ac:dyDescent="0.15">
      <c r="C1012" s="217" t="str">
        <f t="shared" ref="C1012:C1027" si="308">F$76</f>
        <v>-</v>
      </c>
      <c r="D1012" s="218">
        <f>G$66</f>
        <v>13</v>
      </c>
      <c r="E1012" s="46" t="str">
        <f t="shared" si="304"/>
        <v>-</v>
      </c>
      <c r="F1012" s="10" t="str">
        <f t="shared" si="297"/>
        <v>oio</v>
      </c>
      <c r="G1012" s="42">
        <f t="shared" si="298"/>
        <v>0</v>
      </c>
      <c r="H1012" s="43">
        <f>IF(AND($E$4=G1012,$H$4=F1012,$P$57&lt;=SUM(C1012:E1012),SUM(C1012:E1012)&lt;=$P$58),1+MAX(H$84:H1011),0)</f>
        <v>0</v>
      </c>
      <c r="I1012" s="43">
        <f t="shared" si="299"/>
        <v>0</v>
      </c>
      <c r="J1012" s="219" t="str">
        <f t="shared" ref="J1012:J1027" si="309">M$76</f>
        <v>-</v>
      </c>
      <c r="K1012" s="218">
        <f>N$66</f>
        <v>13</v>
      </c>
      <c r="L1012" s="46" t="str">
        <f t="shared" si="305"/>
        <v>-</v>
      </c>
      <c r="M1012" s="10" t="str">
        <f t="shared" si="301"/>
        <v>oio</v>
      </c>
      <c r="N1012" s="42">
        <f t="shared" si="302"/>
        <v>0</v>
      </c>
      <c r="O1012" s="43">
        <f>IF(AND($E$4=N1012,$H$4=M1012,$P$57&lt;=SUM(J1012:L1012),SUM(J1012:L1012)&lt;=$P$58),1+MAX(O$84:O1011),0)</f>
        <v>0</v>
      </c>
      <c r="P1012" s="43">
        <f t="shared" si="303"/>
        <v>0</v>
      </c>
    </row>
    <row r="1013" spans="3:16" x14ac:dyDescent="0.15">
      <c r="C1013" s="217" t="str">
        <f t="shared" si="308"/>
        <v>-</v>
      </c>
      <c r="D1013" s="218">
        <f>G$67</f>
        <v>14</v>
      </c>
      <c r="E1013" s="46" t="str">
        <f t="shared" si="304"/>
        <v>-</v>
      </c>
      <c r="F1013" s="10" t="str">
        <f t="shared" si="297"/>
        <v>oio</v>
      </c>
      <c r="G1013" s="42">
        <f t="shared" si="298"/>
        <v>0</v>
      </c>
      <c r="H1013" s="43">
        <f>IF(AND($E$4=G1013,$H$4=F1013,$P$57&lt;=SUM(C1013:E1013),SUM(C1013:E1013)&lt;=$P$58),1+MAX(H$84:H1012),0)</f>
        <v>0</v>
      </c>
      <c r="I1013" s="43">
        <f t="shared" si="299"/>
        <v>0</v>
      </c>
      <c r="J1013" s="219" t="str">
        <f t="shared" si="309"/>
        <v>-</v>
      </c>
      <c r="K1013" s="218" t="str">
        <f>N$67</f>
        <v>-</v>
      </c>
      <c r="L1013" s="46" t="str">
        <f t="shared" si="305"/>
        <v>-</v>
      </c>
      <c r="M1013" s="10" t="str">
        <f t="shared" si="301"/>
        <v>ooo</v>
      </c>
      <c r="N1013" s="42">
        <f t="shared" si="302"/>
        <v>0</v>
      </c>
      <c r="O1013" s="43">
        <f>IF(AND($E$4=N1013,$H$4=M1013,$P$57&lt;=SUM(J1013:L1013),SUM(J1013:L1013)&lt;=$P$58),1+MAX(O$84:O1012),0)</f>
        <v>0</v>
      </c>
      <c r="P1013" s="43">
        <f t="shared" si="303"/>
        <v>0</v>
      </c>
    </row>
    <row r="1014" spans="3:16" x14ac:dyDescent="0.15">
      <c r="C1014" s="217" t="str">
        <f t="shared" si="308"/>
        <v>-</v>
      </c>
      <c r="D1014" s="218" t="str">
        <f>G$68</f>
        <v>-</v>
      </c>
      <c r="E1014" s="46" t="str">
        <f t="shared" si="304"/>
        <v>-</v>
      </c>
      <c r="F1014" s="10" t="str">
        <f t="shared" si="297"/>
        <v>ooo</v>
      </c>
      <c r="G1014" s="42">
        <f t="shared" si="298"/>
        <v>0</v>
      </c>
      <c r="H1014" s="43">
        <f>IF(AND($E$4=G1014,$H$4=F1014,$P$57&lt;=SUM(C1014:E1014),SUM(C1014:E1014)&lt;=$P$58),1+MAX(H$84:H1013),0)</f>
        <v>0</v>
      </c>
      <c r="I1014" s="43">
        <f t="shared" si="299"/>
        <v>0</v>
      </c>
      <c r="J1014" s="219" t="str">
        <f t="shared" si="309"/>
        <v>-</v>
      </c>
      <c r="K1014" s="218" t="str">
        <f>N$68</f>
        <v>-</v>
      </c>
      <c r="L1014" s="46" t="str">
        <f t="shared" si="305"/>
        <v>-</v>
      </c>
      <c r="M1014" s="10" t="str">
        <f t="shared" si="301"/>
        <v>ooo</v>
      </c>
      <c r="N1014" s="42">
        <f t="shared" si="302"/>
        <v>0</v>
      </c>
      <c r="O1014" s="43">
        <f>IF(AND($E$4=N1014,$H$4=M1014,$P$57&lt;=SUM(J1014:L1014),SUM(J1014:L1014)&lt;=$P$58),1+MAX(O$84:O1013),0)</f>
        <v>0</v>
      </c>
      <c r="P1014" s="43">
        <f t="shared" si="303"/>
        <v>0</v>
      </c>
    </row>
    <row r="1015" spans="3:16" x14ac:dyDescent="0.15">
      <c r="C1015" s="217" t="str">
        <f t="shared" si="308"/>
        <v>-</v>
      </c>
      <c r="D1015" s="218" t="str">
        <f>G$69</f>
        <v>-</v>
      </c>
      <c r="E1015" s="46" t="str">
        <f t="shared" si="304"/>
        <v>-</v>
      </c>
      <c r="F1015" s="10" t="str">
        <f t="shared" si="297"/>
        <v>ooo</v>
      </c>
      <c r="G1015" s="42">
        <f t="shared" si="298"/>
        <v>0</v>
      </c>
      <c r="H1015" s="43">
        <f>IF(AND($E$4=G1015,$H$4=F1015,$P$57&lt;=SUM(C1015:E1015),SUM(C1015:E1015)&lt;=$P$58),1+MAX(H$84:H1014),0)</f>
        <v>0</v>
      </c>
      <c r="I1015" s="43">
        <f t="shared" si="299"/>
        <v>0</v>
      </c>
      <c r="J1015" s="219" t="str">
        <f t="shared" si="309"/>
        <v>-</v>
      </c>
      <c r="K1015" s="218" t="str">
        <f>N$69</f>
        <v>-</v>
      </c>
      <c r="L1015" s="46" t="str">
        <f t="shared" si="305"/>
        <v>-</v>
      </c>
      <c r="M1015" s="10" t="str">
        <f t="shared" si="301"/>
        <v>ooo</v>
      </c>
      <c r="N1015" s="42">
        <f t="shared" si="302"/>
        <v>0</v>
      </c>
      <c r="O1015" s="43">
        <f>IF(AND($E$4=N1015,$H$4=M1015,$P$57&lt;=SUM(J1015:L1015),SUM(J1015:L1015)&lt;=$P$58),1+MAX(O$84:O1014),0)</f>
        <v>0</v>
      </c>
      <c r="P1015" s="43">
        <f t="shared" si="303"/>
        <v>0</v>
      </c>
    </row>
    <row r="1016" spans="3:16" x14ac:dyDescent="0.15">
      <c r="C1016" s="217" t="str">
        <f t="shared" si="308"/>
        <v>-</v>
      </c>
      <c r="D1016" s="218" t="str">
        <f>G$70</f>
        <v>-</v>
      </c>
      <c r="E1016" s="46" t="str">
        <f t="shared" si="304"/>
        <v>-</v>
      </c>
      <c r="F1016" s="10" t="str">
        <f t="shared" si="297"/>
        <v>ooo</v>
      </c>
      <c r="G1016" s="42">
        <f t="shared" si="298"/>
        <v>0</v>
      </c>
      <c r="H1016" s="43">
        <f>IF(AND($E$4=G1016,$H$4=F1016,$P$57&lt;=SUM(C1016:E1016),SUM(C1016:E1016)&lt;=$P$58),1+MAX(H$84:H1015),0)</f>
        <v>0</v>
      </c>
      <c r="I1016" s="43">
        <f t="shared" si="299"/>
        <v>0</v>
      </c>
      <c r="J1016" s="219" t="str">
        <f t="shared" si="309"/>
        <v>-</v>
      </c>
      <c r="K1016" s="218" t="str">
        <f>N$70</f>
        <v>-</v>
      </c>
      <c r="L1016" s="46" t="str">
        <f t="shared" si="305"/>
        <v>-</v>
      </c>
      <c r="M1016" s="10" t="str">
        <f t="shared" si="301"/>
        <v>ooo</v>
      </c>
      <c r="N1016" s="42">
        <f t="shared" si="302"/>
        <v>0</v>
      </c>
      <c r="O1016" s="43">
        <f>IF(AND($E$4=N1016,$H$4=M1016,$P$57&lt;=SUM(J1016:L1016),SUM(J1016:L1016)&lt;=$P$58),1+MAX(O$84:O1015),0)</f>
        <v>0</v>
      </c>
      <c r="P1016" s="43">
        <f t="shared" si="303"/>
        <v>0</v>
      </c>
    </row>
    <row r="1017" spans="3:16" x14ac:dyDescent="0.15">
      <c r="C1017" s="217" t="str">
        <f t="shared" si="308"/>
        <v>-</v>
      </c>
      <c r="D1017" s="218" t="str">
        <f>G$71</f>
        <v>-</v>
      </c>
      <c r="E1017" s="46" t="str">
        <f t="shared" si="304"/>
        <v>-</v>
      </c>
      <c r="F1017" s="10" t="str">
        <f t="shared" si="297"/>
        <v>ooo</v>
      </c>
      <c r="G1017" s="42">
        <f t="shared" si="298"/>
        <v>0</v>
      </c>
      <c r="H1017" s="43">
        <f>IF(AND($E$4=G1017,$H$4=F1017,$P$57&lt;=SUM(C1017:E1017),SUM(C1017:E1017)&lt;=$P$58),1+MAX(H$84:H1016),0)</f>
        <v>0</v>
      </c>
      <c r="I1017" s="43">
        <f t="shared" si="299"/>
        <v>0</v>
      </c>
      <c r="J1017" s="219" t="str">
        <f t="shared" si="309"/>
        <v>-</v>
      </c>
      <c r="K1017" s="218" t="str">
        <f>N$71</f>
        <v>-</v>
      </c>
      <c r="L1017" s="46" t="str">
        <f t="shared" si="305"/>
        <v>-</v>
      </c>
      <c r="M1017" s="10" t="str">
        <f t="shared" si="301"/>
        <v>ooo</v>
      </c>
      <c r="N1017" s="42">
        <f t="shared" si="302"/>
        <v>0</v>
      </c>
      <c r="O1017" s="43">
        <f>IF(AND($E$4=N1017,$H$4=M1017,$P$57&lt;=SUM(J1017:L1017),SUM(J1017:L1017)&lt;=$P$58),1+MAX(O$84:O1016),0)</f>
        <v>0</v>
      </c>
      <c r="P1017" s="43">
        <f t="shared" si="303"/>
        <v>0</v>
      </c>
    </row>
    <row r="1018" spans="3:16" x14ac:dyDescent="0.15">
      <c r="C1018" s="217" t="str">
        <f t="shared" si="308"/>
        <v>-</v>
      </c>
      <c r="D1018" s="218" t="str">
        <f>G$72</f>
        <v>-</v>
      </c>
      <c r="E1018" s="46" t="str">
        <f t="shared" si="304"/>
        <v>-</v>
      </c>
      <c r="F1018" s="10" t="str">
        <f t="shared" si="297"/>
        <v>ooo</v>
      </c>
      <c r="G1018" s="42">
        <f t="shared" si="298"/>
        <v>0</v>
      </c>
      <c r="H1018" s="43">
        <f>IF(AND($E$4=G1018,$H$4=F1018,$P$57&lt;=SUM(C1018:E1018),SUM(C1018:E1018)&lt;=$P$58),1+MAX(H$84:H1017),0)</f>
        <v>0</v>
      </c>
      <c r="I1018" s="43">
        <f t="shared" si="299"/>
        <v>0</v>
      </c>
      <c r="J1018" s="219" t="str">
        <f t="shared" si="309"/>
        <v>-</v>
      </c>
      <c r="K1018" s="218" t="str">
        <f>N$72</f>
        <v>-</v>
      </c>
      <c r="L1018" s="46" t="str">
        <f t="shared" si="305"/>
        <v>-</v>
      </c>
      <c r="M1018" s="10" t="str">
        <f t="shared" si="301"/>
        <v>ooo</v>
      </c>
      <c r="N1018" s="42">
        <f t="shared" si="302"/>
        <v>0</v>
      </c>
      <c r="O1018" s="43">
        <f>IF(AND($E$4=N1018,$H$4=M1018,$P$57&lt;=SUM(J1018:L1018),SUM(J1018:L1018)&lt;=$P$58),1+MAX(O$84:O1017),0)</f>
        <v>0</v>
      </c>
      <c r="P1018" s="43">
        <f t="shared" si="303"/>
        <v>0</v>
      </c>
    </row>
    <row r="1019" spans="3:16" x14ac:dyDescent="0.15">
      <c r="C1019" s="217" t="str">
        <f t="shared" si="308"/>
        <v>-</v>
      </c>
      <c r="D1019" s="218" t="str">
        <f>G$73</f>
        <v>-</v>
      </c>
      <c r="E1019" s="46" t="str">
        <f t="shared" si="304"/>
        <v>-</v>
      </c>
      <c r="F1019" s="10" t="str">
        <f t="shared" si="297"/>
        <v>ooo</v>
      </c>
      <c r="G1019" s="42">
        <f t="shared" si="298"/>
        <v>0</v>
      </c>
      <c r="H1019" s="43">
        <f>IF(AND($E$4=G1019,$H$4=F1019,$P$57&lt;=SUM(C1019:E1019),SUM(C1019:E1019)&lt;=$P$58),1+MAX(H$84:H1018),0)</f>
        <v>0</v>
      </c>
      <c r="I1019" s="43">
        <f t="shared" si="299"/>
        <v>0</v>
      </c>
      <c r="J1019" s="219" t="str">
        <f t="shared" si="309"/>
        <v>-</v>
      </c>
      <c r="K1019" s="218" t="str">
        <f>N$73</f>
        <v>-</v>
      </c>
      <c r="L1019" s="46" t="str">
        <f t="shared" si="305"/>
        <v>-</v>
      </c>
      <c r="M1019" s="10" t="str">
        <f t="shared" si="301"/>
        <v>ooo</v>
      </c>
      <c r="N1019" s="42">
        <f t="shared" si="302"/>
        <v>0</v>
      </c>
      <c r="O1019" s="43">
        <f>IF(AND($E$4=N1019,$H$4=M1019,$P$57&lt;=SUM(J1019:L1019),SUM(J1019:L1019)&lt;=$P$58),1+MAX(O$84:O1018),0)</f>
        <v>0</v>
      </c>
      <c r="P1019" s="43">
        <f t="shared" si="303"/>
        <v>0</v>
      </c>
    </row>
    <row r="1020" spans="3:16" x14ac:dyDescent="0.15">
      <c r="C1020" s="217" t="str">
        <f t="shared" si="308"/>
        <v>-</v>
      </c>
      <c r="D1020" s="218" t="str">
        <f>G$74</f>
        <v>-</v>
      </c>
      <c r="E1020" s="46" t="str">
        <f t="shared" si="304"/>
        <v>-</v>
      </c>
      <c r="F1020" s="10" t="str">
        <f t="shared" si="297"/>
        <v>ooo</v>
      </c>
      <c r="G1020" s="42">
        <f t="shared" si="298"/>
        <v>0</v>
      </c>
      <c r="H1020" s="43">
        <f>IF(AND($E$4=G1020,$H$4=F1020,$P$57&lt;=SUM(C1020:E1020),SUM(C1020:E1020)&lt;=$P$58),1+MAX(H$84:H1019),0)</f>
        <v>0</v>
      </c>
      <c r="I1020" s="43">
        <f t="shared" si="299"/>
        <v>0</v>
      </c>
      <c r="J1020" s="219" t="str">
        <f t="shared" si="309"/>
        <v>-</v>
      </c>
      <c r="K1020" s="218" t="str">
        <f>N$74</f>
        <v>-</v>
      </c>
      <c r="L1020" s="46" t="str">
        <f t="shared" si="305"/>
        <v>-</v>
      </c>
      <c r="M1020" s="10" t="str">
        <f t="shared" si="301"/>
        <v>ooo</v>
      </c>
      <c r="N1020" s="42">
        <f t="shared" si="302"/>
        <v>0</v>
      </c>
      <c r="O1020" s="43">
        <f>IF(AND($E$4=N1020,$H$4=M1020,$P$57&lt;=SUM(J1020:L1020),SUM(J1020:L1020)&lt;=$P$58),1+MAX(O$84:O1019),0)</f>
        <v>0</v>
      </c>
      <c r="P1020" s="43">
        <f t="shared" si="303"/>
        <v>0</v>
      </c>
    </row>
    <row r="1021" spans="3:16" x14ac:dyDescent="0.15">
      <c r="C1021" s="217" t="str">
        <f t="shared" si="308"/>
        <v>-</v>
      </c>
      <c r="D1021" s="218" t="str">
        <f>G$75</f>
        <v>-</v>
      </c>
      <c r="E1021" s="46" t="str">
        <f t="shared" si="304"/>
        <v>-</v>
      </c>
      <c r="F1021" s="10" t="str">
        <f t="shared" si="297"/>
        <v>ooo</v>
      </c>
      <c r="G1021" s="42">
        <f t="shared" si="298"/>
        <v>0</v>
      </c>
      <c r="H1021" s="43">
        <f>IF(AND($E$4=G1021,$H$4=F1021,$P$57&lt;=SUM(C1021:E1021),SUM(C1021:E1021)&lt;=$P$58),1+MAX(H$84:H1020),0)</f>
        <v>0</v>
      </c>
      <c r="I1021" s="43">
        <f t="shared" si="299"/>
        <v>0</v>
      </c>
      <c r="J1021" s="219" t="str">
        <f t="shared" si="309"/>
        <v>-</v>
      </c>
      <c r="K1021" s="218" t="str">
        <f>N$75</f>
        <v>-</v>
      </c>
      <c r="L1021" s="46" t="str">
        <f t="shared" si="305"/>
        <v>-</v>
      </c>
      <c r="M1021" s="10" t="str">
        <f t="shared" si="301"/>
        <v>ooo</v>
      </c>
      <c r="N1021" s="42">
        <f t="shared" si="302"/>
        <v>0</v>
      </c>
      <c r="O1021" s="43">
        <f>IF(AND($E$4=N1021,$H$4=M1021,$P$57&lt;=SUM(J1021:L1021),SUM(J1021:L1021)&lt;=$P$58),1+MAX(O$84:O1020),0)</f>
        <v>0</v>
      </c>
      <c r="P1021" s="43">
        <f t="shared" si="303"/>
        <v>0</v>
      </c>
    </row>
    <row r="1022" spans="3:16" x14ac:dyDescent="0.15">
      <c r="C1022" s="217" t="str">
        <f t="shared" si="308"/>
        <v>-</v>
      </c>
      <c r="D1022" s="218" t="str">
        <f>G$76</f>
        <v>-</v>
      </c>
      <c r="E1022" s="46" t="str">
        <f t="shared" si="304"/>
        <v>-</v>
      </c>
      <c r="F1022" s="10" t="str">
        <f t="shared" si="297"/>
        <v>ooo</v>
      </c>
      <c r="G1022" s="42">
        <f t="shared" si="298"/>
        <v>0</v>
      </c>
      <c r="H1022" s="43">
        <f>IF(AND($E$4=G1022,$H$4=F1022,$P$57&lt;=SUM(C1022:E1022),SUM(C1022:E1022)&lt;=$P$58),1+MAX(H$84:H1021),0)</f>
        <v>0</v>
      </c>
      <c r="I1022" s="43">
        <f t="shared" si="299"/>
        <v>0</v>
      </c>
      <c r="J1022" s="219" t="str">
        <f t="shared" si="309"/>
        <v>-</v>
      </c>
      <c r="K1022" s="218" t="str">
        <f>N$76</f>
        <v>-</v>
      </c>
      <c r="L1022" s="46" t="str">
        <f t="shared" si="305"/>
        <v>-</v>
      </c>
      <c r="M1022" s="10" t="str">
        <f t="shared" si="301"/>
        <v>ooo</v>
      </c>
      <c r="N1022" s="42">
        <f t="shared" si="302"/>
        <v>0</v>
      </c>
      <c r="O1022" s="43">
        <f>IF(AND($E$4=N1022,$H$4=M1022,$P$57&lt;=SUM(J1022:L1022),SUM(J1022:L1022)&lt;=$P$58),1+MAX(O$84:O1021),0)</f>
        <v>0</v>
      </c>
      <c r="P1022" s="43">
        <f t="shared" si="303"/>
        <v>0</v>
      </c>
    </row>
    <row r="1023" spans="3:16" x14ac:dyDescent="0.15">
      <c r="C1023" s="217" t="str">
        <f t="shared" si="308"/>
        <v>-</v>
      </c>
      <c r="D1023" s="218" t="str">
        <f>G$77</f>
        <v>-</v>
      </c>
      <c r="E1023" s="46" t="str">
        <f t="shared" si="304"/>
        <v>-</v>
      </c>
      <c r="F1023" s="10" t="str">
        <f t="shared" si="297"/>
        <v>ooo</v>
      </c>
      <c r="G1023" s="42">
        <f t="shared" si="298"/>
        <v>0</v>
      </c>
      <c r="H1023" s="43">
        <f>IF(AND($E$4=G1023,$H$4=F1023,$P$57&lt;=SUM(C1023:E1023),SUM(C1023:E1023)&lt;=$P$58),1+MAX(H$84:H1022),0)</f>
        <v>0</v>
      </c>
      <c r="I1023" s="43">
        <f t="shared" si="299"/>
        <v>0</v>
      </c>
      <c r="J1023" s="219" t="str">
        <f t="shared" si="309"/>
        <v>-</v>
      </c>
      <c r="K1023" s="218" t="str">
        <f>N$77</f>
        <v>-</v>
      </c>
      <c r="L1023" s="46" t="str">
        <f t="shared" si="305"/>
        <v>-</v>
      </c>
      <c r="M1023" s="10" t="str">
        <f t="shared" si="301"/>
        <v>ooo</v>
      </c>
      <c r="N1023" s="42">
        <f t="shared" si="302"/>
        <v>0</v>
      </c>
      <c r="O1023" s="43">
        <f>IF(AND($E$4=N1023,$H$4=M1023,$P$57&lt;=SUM(J1023:L1023),SUM(J1023:L1023)&lt;=$P$58),1+MAX(O$84:O1022),0)</f>
        <v>0</v>
      </c>
      <c r="P1023" s="43">
        <f t="shared" si="303"/>
        <v>0</v>
      </c>
    </row>
    <row r="1024" spans="3:16" x14ac:dyDescent="0.15">
      <c r="C1024" s="217" t="str">
        <f t="shared" si="308"/>
        <v>-</v>
      </c>
      <c r="D1024" s="218" t="str">
        <f>G$78</f>
        <v>-</v>
      </c>
      <c r="E1024" s="46" t="str">
        <f t="shared" si="304"/>
        <v>-</v>
      </c>
      <c r="F1024" s="10" t="str">
        <f t="shared" si="297"/>
        <v>ooo</v>
      </c>
      <c r="G1024" s="42">
        <f t="shared" si="298"/>
        <v>0</v>
      </c>
      <c r="H1024" s="43">
        <f>IF(AND($E$4=G1024,$H$4=F1024,$P$57&lt;=SUM(C1024:E1024),SUM(C1024:E1024)&lt;=$P$58),1+MAX(H$84:H1023),0)</f>
        <v>0</v>
      </c>
      <c r="I1024" s="43">
        <f t="shared" si="299"/>
        <v>0</v>
      </c>
      <c r="J1024" s="219" t="str">
        <f t="shared" si="309"/>
        <v>-</v>
      </c>
      <c r="K1024" s="218" t="str">
        <f>N$78</f>
        <v>-</v>
      </c>
      <c r="L1024" s="46" t="str">
        <f t="shared" si="305"/>
        <v>-</v>
      </c>
      <c r="M1024" s="10" t="str">
        <f t="shared" si="301"/>
        <v>ooo</v>
      </c>
      <c r="N1024" s="42">
        <f t="shared" si="302"/>
        <v>0</v>
      </c>
      <c r="O1024" s="43">
        <f>IF(AND($E$4=N1024,$H$4=M1024,$P$57&lt;=SUM(J1024:L1024),SUM(J1024:L1024)&lt;=$P$58),1+MAX(O$84:O1023),0)</f>
        <v>0</v>
      </c>
      <c r="P1024" s="43">
        <f t="shared" si="303"/>
        <v>0</v>
      </c>
    </row>
    <row r="1025" spans="3:16" x14ac:dyDescent="0.15">
      <c r="C1025" s="217" t="str">
        <f t="shared" si="308"/>
        <v>-</v>
      </c>
      <c r="D1025" s="218" t="str">
        <f>G$79</f>
        <v>-</v>
      </c>
      <c r="E1025" s="46" t="str">
        <f t="shared" si="304"/>
        <v>-</v>
      </c>
      <c r="F1025" s="10" t="str">
        <f t="shared" si="297"/>
        <v>ooo</v>
      </c>
      <c r="G1025" s="42">
        <f t="shared" si="298"/>
        <v>0</v>
      </c>
      <c r="H1025" s="43">
        <f>IF(AND($E$4=G1025,$H$4=F1025,$P$57&lt;=SUM(C1025:E1025),SUM(C1025:E1025)&lt;=$P$58),1+MAX(H$84:H1024),0)</f>
        <v>0</v>
      </c>
      <c r="I1025" s="43">
        <f t="shared" si="299"/>
        <v>0</v>
      </c>
      <c r="J1025" s="219" t="str">
        <f t="shared" si="309"/>
        <v>-</v>
      </c>
      <c r="K1025" s="218" t="str">
        <f>N$79</f>
        <v>-</v>
      </c>
      <c r="L1025" s="46" t="str">
        <f t="shared" si="305"/>
        <v>-</v>
      </c>
      <c r="M1025" s="10" t="str">
        <f t="shared" si="301"/>
        <v>ooo</v>
      </c>
      <c r="N1025" s="42">
        <f t="shared" si="302"/>
        <v>0</v>
      </c>
      <c r="O1025" s="43">
        <f>IF(AND($E$4=N1025,$H$4=M1025,$P$57&lt;=SUM(J1025:L1025),SUM(J1025:L1025)&lt;=$P$58),1+MAX(O$84:O1024),0)</f>
        <v>0</v>
      </c>
      <c r="P1025" s="43">
        <f t="shared" si="303"/>
        <v>0</v>
      </c>
    </row>
    <row r="1026" spans="3:16" x14ac:dyDescent="0.15">
      <c r="C1026" s="217" t="str">
        <f t="shared" si="308"/>
        <v>-</v>
      </c>
      <c r="D1026" s="218" t="str">
        <f>G$80</f>
        <v>-</v>
      </c>
      <c r="E1026" s="46" t="str">
        <f t="shared" si="304"/>
        <v>-</v>
      </c>
      <c r="F1026" s="10" t="str">
        <f t="shared" si="297"/>
        <v>ooo</v>
      </c>
      <c r="G1026" s="42">
        <f t="shared" si="298"/>
        <v>0</v>
      </c>
      <c r="H1026" s="43">
        <f>IF(AND($E$4=G1026,$H$4=F1026,$P$57&lt;=SUM(C1026:E1026),SUM(C1026:E1026)&lt;=$P$58),1+MAX(H$84:H1025),0)</f>
        <v>0</v>
      </c>
      <c r="I1026" s="43">
        <f t="shared" si="299"/>
        <v>0</v>
      </c>
      <c r="J1026" s="219" t="str">
        <f t="shared" si="309"/>
        <v>-</v>
      </c>
      <c r="K1026" s="218" t="str">
        <f>N$80</f>
        <v>-</v>
      </c>
      <c r="L1026" s="46" t="str">
        <f t="shared" si="305"/>
        <v>-</v>
      </c>
      <c r="M1026" s="10" t="str">
        <f t="shared" si="301"/>
        <v>ooo</v>
      </c>
      <c r="N1026" s="42">
        <f t="shared" si="302"/>
        <v>0</v>
      </c>
      <c r="O1026" s="43">
        <f>IF(AND($E$4=N1026,$H$4=M1026,$P$57&lt;=SUM(J1026:L1026),SUM(J1026:L1026)&lt;=$P$58),1+MAX(O$84:O1025),0)</f>
        <v>0</v>
      </c>
      <c r="P1026" s="43">
        <f t="shared" si="303"/>
        <v>0</v>
      </c>
    </row>
    <row r="1027" spans="3:16" x14ac:dyDescent="0.15">
      <c r="C1027" s="217" t="str">
        <f t="shared" si="308"/>
        <v>-</v>
      </c>
      <c r="D1027" s="218" t="str">
        <f>G$81</f>
        <v>-</v>
      </c>
      <c r="E1027" s="46" t="str">
        <f t="shared" si="304"/>
        <v>-</v>
      </c>
      <c r="F1027" s="10" t="str">
        <f t="shared" si="297"/>
        <v>ooo</v>
      </c>
      <c r="G1027" s="42">
        <f t="shared" si="298"/>
        <v>0</v>
      </c>
      <c r="H1027" s="43">
        <f>IF(AND($E$4=G1027,$H$4=F1027,$P$57&lt;=SUM(C1027:E1027),SUM(C1027:E1027)&lt;=$P$58),1+MAX(H$84:H1026),0)</f>
        <v>0</v>
      </c>
      <c r="I1027" s="43">
        <f t="shared" si="299"/>
        <v>0</v>
      </c>
      <c r="J1027" s="219" t="str">
        <f t="shared" si="309"/>
        <v>-</v>
      </c>
      <c r="K1027" s="218" t="str">
        <f>N$81</f>
        <v>-</v>
      </c>
      <c r="L1027" s="46" t="str">
        <f t="shared" si="305"/>
        <v>-</v>
      </c>
      <c r="M1027" s="10" t="str">
        <f t="shared" si="301"/>
        <v>ooo</v>
      </c>
      <c r="N1027" s="42">
        <f t="shared" si="302"/>
        <v>0</v>
      </c>
      <c r="O1027" s="43">
        <f>IF(AND($E$4=N1027,$H$4=M1027,$P$57&lt;=SUM(J1027:L1027),SUM(J1027:L1027)&lt;=$P$58),1+MAX(O$84:O1026),0)</f>
        <v>0</v>
      </c>
      <c r="P1027" s="43">
        <f t="shared" si="303"/>
        <v>0</v>
      </c>
    </row>
    <row r="1028" spans="3:16" x14ac:dyDescent="0.15">
      <c r="C1028" s="217" t="str">
        <f t="shared" ref="C1028:C1043" si="310">F$77</f>
        <v>-</v>
      </c>
      <c r="D1028" s="218">
        <f>G$66</f>
        <v>13</v>
      </c>
      <c r="E1028" s="46" t="str">
        <f t="shared" si="304"/>
        <v>-</v>
      </c>
      <c r="F1028" s="10" t="str">
        <f t="shared" si="297"/>
        <v>oio</v>
      </c>
      <c r="G1028" s="42">
        <f t="shared" si="298"/>
        <v>0</v>
      </c>
      <c r="H1028" s="43">
        <f>IF(AND($E$4=G1028,$H$4=F1028,$P$57&lt;=SUM(C1028:E1028),SUM(C1028:E1028)&lt;=$P$58),1+MAX(H$84:H1027),0)</f>
        <v>0</v>
      </c>
      <c r="I1028" s="43">
        <f t="shared" si="299"/>
        <v>0</v>
      </c>
      <c r="J1028" s="219" t="str">
        <f t="shared" ref="J1028:J1043" si="311">M$77</f>
        <v>-</v>
      </c>
      <c r="K1028" s="218">
        <f>N$66</f>
        <v>13</v>
      </c>
      <c r="L1028" s="46" t="str">
        <f t="shared" si="305"/>
        <v>-</v>
      </c>
      <c r="M1028" s="10" t="str">
        <f t="shared" si="301"/>
        <v>oio</v>
      </c>
      <c r="N1028" s="42">
        <f t="shared" si="302"/>
        <v>0</v>
      </c>
      <c r="O1028" s="43">
        <f>IF(AND($E$4=N1028,$H$4=M1028,$P$57&lt;=SUM(J1028:L1028),SUM(J1028:L1028)&lt;=$P$58),1+MAX(O$84:O1027),0)</f>
        <v>0</v>
      </c>
      <c r="P1028" s="43">
        <f t="shared" si="303"/>
        <v>0</v>
      </c>
    </row>
    <row r="1029" spans="3:16" x14ac:dyDescent="0.15">
      <c r="C1029" s="217" t="str">
        <f t="shared" si="310"/>
        <v>-</v>
      </c>
      <c r="D1029" s="218">
        <f>G$67</f>
        <v>14</v>
      </c>
      <c r="E1029" s="46" t="str">
        <f t="shared" si="304"/>
        <v>-</v>
      </c>
      <c r="F1029" s="10" t="str">
        <f t="shared" si="297"/>
        <v>oio</v>
      </c>
      <c r="G1029" s="42">
        <f t="shared" si="298"/>
        <v>0</v>
      </c>
      <c r="H1029" s="43">
        <f>IF(AND($E$4=G1029,$H$4=F1029,$P$57&lt;=SUM(C1029:E1029),SUM(C1029:E1029)&lt;=$P$58),1+MAX(H$84:H1028),0)</f>
        <v>0</v>
      </c>
      <c r="I1029" s="43">
        <f t="shared" si="299"/>
        <v>0</v>
      </c>
      <c r="J1029" s="219" t="str">
        <f t="shared" si="311"/>
        <v>-</v>
      </c>
      <c r="K1029" s="218" t="str">
        <f>N$67</f>
        <v>-</v>
      </c>
      <c r="L1029" s="46" t="str">
        <f t="shared" si="305"/>
        <v>-</v>
      </c>
      <c r="M1029" s="10" t="str">
        <f t="shared" si="301"/>
        <v>ooo</v>
      </c>
      <c r="N1029" s="42">
        <f t="shared" si="302"/>
        <v>0</v>
      </c>
      <c r="O1029" s="43">
        <f>IF(AND($E$4=N1029,$H$4=M1029,$P$57&lt;=SUM(J1029:L1029),SUM(J1029:L1029)&lt;=$P$58),1+MAX(O$84:O1028),0)</f>
        <v>0</v>
      </c>
      <c r="P1029" s="43">
        <f t="shared" si="303"/>
        <v>0</v>
      </c>
    </row>
    <row r="1030" spans="3:16" x14ac:dyDescent="0.15">
      <c r="C1030" s="217" t="str">
        <f t="shared" si="310"/>
        <v>-</v>
      </c>
      <c r="D1030" s="218" t="str">
        <f>G$68</f>
        <v>-</v>
      </c>
      <c r="E1030" s="46" t="str">
        <f t="shared" si="304"/>
        <v>-</v>
      </c>
      <c r="F1030" s="10" t="str">
        <f t="shared" si="297"/>
        <v>ooo</v>
      </c>
      <c r="G1030" s="42">
        <f t="shared" si="298"/>
        <v>0</v>
      </c>
      <c r="H1030" s="43">
        <f>IF(AND($E$4=G1030,$H$4=F1030,$P$57&lt;=SUM(C1030:E1030),SUM(C1030:E1030)&lt;=$P$58),1+MAX(H$84:H1029),0)</f>
        <v>0</v>
      </c>
      <c r="I1030" s="43">
        <f t="shared" si="299"/>
        <v>0</v>
      </c>
      <c r="J1030" s="219" t="str">
        <f t="shared" si="311"/>
        <v>-</v>
      </c>
      <c r="K1030" s="218" t="str">
        <f>N$68</f>
        <v>-</v>
      </c>
      <c r="L1030" s="46" t="str">
        <f t="shared" si="305"/>
        <v>-</v>
      </c>
      <c r="M1030" s="10" t="str">
        <f t="shared" si="301"/>
        <v>ooo</v>
      </c>
      <c r="N1030" s="42">
        <f t="shared" si="302"/>
        <v>0</v>
      </c>
      <c r="O1030" s="43">
        <f>IF(AND($E$4=N1030,$H$4=M1030,$P$57&lt;=SUM(J1030:L1030),SUM(J1030:L1030)&lt;=$P$58),1+MAX(O$84:O1029),0)</f>
        <v>0</v>
      </c>
      <c r="P1030" s="43">
        <f t="shared" si="303"/>
        <v>0</v>
      </c>
    </row>
    <row r="1031" spans="3:16" x14ac:dyDescent="0.15">
      <c r="C1031" s="217" t="str">
        <f t="shared" si="310"/>
        <v>-</v>
      </c>
      <c r="D1031" s="218" t="str">
        <f>G$69</f>
        <v>-</v>
      </c>
      <c r="E1031" s="46" t="str">
        <f t="shared" si="304"/>
        <v>-</v>
      </c>
      <c r="F1031" s="10" t="str">
        <f t="shared" si="297"/>
        <v>ooo</v>
      </c>
      <c r="G1031" s="42">
        <f t="shared" si="298"/>
        <v>0</v>
      </c>
      <c r="H1031" s="43">
        <f>IF(AND($E$4=G1031,$H$4=F1031,$P$57&lt;=SUM(C1031:E1031),SUM(C1031:E1031)&lt;=$P$58),1+MAX(H$84:H1030),0)</f>
        <v>0</v>
      </c>
      <c r="I1031" s="43">
        <f t="shared" si="299"/>
        <v>0</v>
      </c>
      <c r="J1031" s="219" t="str">
        <f t="shared" si="311"/>
        <v>-</v>
      </c>
      <c r="K1031" s="218" t="str">
        <f>N$69</f>
        <v>-</v>
      </c>
      <c r="L1031" s="46" t="str">
        <f t="shared" si="305"/>
        <v>-</v>
      </c>
      <c r="M1031" s="10" t="str">
        <f t="shared" si="301"/>
        <v>ooo</v>
      </c>
      <c r="N1031" s="42">
        <f t="shared" si="302"/>
        <v>0</v>
      </c>
      <c r="O1031" s="43">
        <f>IF(AND($E$4=N1031,$H$4=M1031,$P$57&lt;=SUM(J1031:L1031),SUM(J1031:L1031)&lt;=$P$58),1+MAX(O$84:O1030),0)</f>
        <v>0</v>
      </c>
      <c r="P1031" s="43">
        <f t="shared" si="303"/>
        <v>0</v>
      </c>
    </row>
    <row r="1032" spans="3:16" x14ac:dyDescent="0.15">
      <c r="C1032" s="217" t="str">
        <f t="shared" si="310"/>
        <v>-</v>
      </c>
      <c r="D1032" s="218" t="str">
        <f>G$70</f>
        <v>-</v>
      </c>
      <c r="E1032" s="46" t="str">
        <f t="shared" si="304"/>
        <v>-</v>
      </c>
      <c r="F1032" s="10" t="str">
        <f t="shared" si="297"/>
        <v>ooo</v>
      </c>
      <c r="G1032" s="42">
        <f t="shared" si="298"/>
        <v>0</v>
      </c>
      <c r="H1032" s="43">
        <f>IF(AND($E$4=G1032,$H$4=F1032,$P$57&lt;=SUM(C1032:E1032),SUM(C1032:E1032)&lt;=$P$58),1+MAX(H$84:H1031),0)</f>
        <v>0</v>
      </c>
      <c r="I1032" s="43">
        <f t="shared" si="299"/>
        <v>0</v>
      </c>
      <c r="J1032" s="219" t="str">
        <f t="shared" si="311"/>
        <v>-</v>
      </c>
      <c r="K1032" s="218" t="str">
        <f>N$70</f>
        <v>-</v>
      </c>
      <c r="L1032" s="46" t="str">
        <f t="shared" si="305"/>
        <v>-</v>
      </c>
      <c r="M1032" s="10" t="str">
        <f t="shared" si="301"/>
        <v>ooo</v>
      </c>
      <c r="N1032" s="42">
        <f t="shared" si="302"/>
        <v>0</v>
      </c>
      <c r="O1032" s="43">
        <f>IF(AND($E$4=N1032,$H$4=M1032,$P$57&lt;=SUM(J1032:L1032),SUM(J1032:L1032)&lt;=$P$58),1+MAX(O$84:O1031),0)</f>
        <v>0</v>
      </c>
      <c r="P1032" s="43">
        <f t="shared" si="303"/>
        <v>0</v>
      </c>
    </row>
    <row r="1033" spans="3:16" x14ac:dyDescent="0.15">
      <c r="C1033" s="217" t="str">
        <f t="shared" si="310"/>
        <v>-</v>
      </c>
      <c r="D1033" s="218" t="str">
        <f>G$71</f>
        <v>-</v>
      </c>
      <c r="E1033" s="46" t="str">
        <f t="shared" si="304"/>
        <v>-</v>
      </c>
      <c r="F1033" s="10" t="str">
        <f t="shared" si="297"/>
        <v>ooo</v>
      </c>
      <c r="G1033" s="42">
        <f t="shared" si="298"/>
        <v>0</v>
      </c>
      <c r="H1033" s="43">
        <f>IF(AND($E$4=G1033,$H$4=F1033,$P$57&lt;=SUM(C1033:E1033),SUM(C1033:E1033)&lt;=$P$58),1+MAX(H$84:H1032),0)</f>
        <v>0</v>
      </c>
      <c r="I1033" s="43">
        <f t="shared" si="299"/>
        <v>0</v>
      </c>
      <c r="J1033" s="219" t="str">
        <f t="shared" si="311"/>
        <v>-</v>
      </c>
      <c r="K1033" s="218" t="str">
        <f>N$71</f>
        <v>-</v>
      </c>
      <c r="L1033" s="46" t="str">
        <f t="shared" si="305"/>
        <v>-</v>
      </c>
      <c r="M1033" s="10" t="str">
        <f t="shared" si="301"/>
        <v>ooo</v>
      </c>
      <c r="N1033" s="42">
        <f t="shared" si="302"/>
        <v>0</v>
      </c>
      <c r="O1033" s="43">
        <f>IF(AND($E$4=N1033,$H$4=M1033,$P$57&lt;=SUM(J1033:L1033),SUM(J1033:L1033)&lt;=$P$58),1+MAX(O$84:O1032),0)</f>
        <v>0</v>
      </c>
      <c r="P1033" s="43">
        <f t="shared" si="303"/>
        <v>0</v>
      </c>
    </row>
    <row r="1034" spans="3:16" x14ac:dyDescent="0.15">
      <c r="C1034" s="217" t="str">
        <f t="shared" si="310"/>
        <v>-</v>
      </c>
      <c r="D1034" s="218" t="str">
        <f>G$72</f>
        <v>-</v>
      </c>
      <c r="E1034" s="46" t="str">
        <f t="shared" si="304"/>
        <v>-</v>
      </c>
      <c r="F1034" s="10" t="str">
        <f t="shared" si="297"/>
        <v>ooo</v>
      </c>
      <c r="G1034" s="42">
        <f t="shared" si="298"/>
        <v>0</v>
      </c>
      <c r="H1034" s="43">
        <f>IF(AND($E$4=G1034,$H$4=F1034,$P$57&lt;=SUM(C1034:E1034),SUM(C1034:E1034)&lt;=$P$58),1+MAX(H$84:H1033),0)</f>
        <v>0</v>
      </c>
      <c r="I1034" s="43">
        <f t="shared" si="299"/>
        <v>0</v>
      </c>
      <c r="J1034" s="219" t="str">
        <f t="shared" si="311"/>
        <v>-</v>
      </c>
      <c r="K1034" s="218" t="str">
        <f>N$72</f>
        <v>-</v>
      </c>
      <c r="L1034" s="46" t="str">
        <f t="shared" si="305"/>
        <v>-</v>
      </c>
      <c r="M1034" s="10" t="str">
        <f t="shared" si="301"/>
        <v>ooo</v>
      </c>
      <c r="N1034" s="42">
        <f t="shared" si="302"/>
        <v>0</v>
      </c>
      <c r="O1034" s="43">
        <f>IF(AND($E$4=N1034,$H$4=M1034,$P$57&lt;=SUM(J1034:L1034),SUM(J1034:L1034)&lt;=$P$58),1+MAX(O$84:O1033),0)</f>
        <v>0</v>
      </c>
      <c r="P1034" s="43">
        <f t="shared" si="303"/>
        <v>0</v>
      </c>
    </row>
    <row r="1035" spans="3:16" x14ac:dyDescent="0.15">
      <c r="C1035" s="217" t="str">
        <f t="shared" si="310"/>
        <v>-</v>
      </c>
      <c r="D1035" s="218" t="str">
        <f>G$73</f>
        <v>-</v>
      </c>
      <c r="E1035" s="46" t="str">
        <f t="shared" si="304"/>
        <v>-</v>
      </c>
      <c r="F1035" s="10" t="str">
        <f t="shared" si="297"/>
        <v>ooo</v>
      </c>
      <c r="G1035" s="42">
        <f t="shared" si="298"/>
        <v>0</v>
      </c>
      <c r="H1035" s="43">
        <f>IF(AND($E$4=G1035,$H$4=F1035,$P$57&lt;=SUM(C1035:E1035),SUM(C1035:E1035)&lt;=$P$58),1+MAX(H$84:H1034),0)</f>
        <v>0</v>
      </c>
      <c r="I1035" s="43">
        <f t="shared" si="299"/>
        <v>0</v>
      </c>
      <c r="J1035" s="219" t="str">
        <f t="shared" si="311"/>
        <v>-</v>
      </c>
      <c r="K1035" s="218" t="str">
        <f>N$73</f>
        <v>-</v>
      </c>
      <c r="L1035" s="46" t="str">
        <f t="shared" si="305"/>
        <v>-</v>
      </c>
      <c r="M1035" s="10" t="str">
        <f t="shared" si="301"/>
        <v>ooo</v>
      </c>
      <c r="N1035" s="42">
        <f t="shared" si="302"/>
        <v>0</v>
      </c>
      <c r="O1035" s="43">
        <f>IF(AND($E$4=N1035,$H$4=M1035,$P$57&lt;=SUM(J1035:L1035),SUM(J1035:L1035)&lt;=$P$58),1+MAX(O$84:O1034),0)</f>
        <v>0</v>
      </c>
      <c r="P1035" s="43">
        <f t="shared" si="303"/>
        <v>0</v>
      </c>
    </row>
    <row r="1036" spans="3:16" x14ac:dyDescent="0.15">
      <c r="C1036" s="217" t="str">
        <f t="shared" si="310"/>
        <v>-</v>
      </c>
      <c r="D1036" s="218" t="str">
        <f>G$74</f>
        <v>-</v>
      </c>
      <c r="E1036" s="46" t="str">
        <f t="shared" si="304"/>
        <v>-</v>
      </c>
      <c r="F1036" s="10" t="str">
        <f t="shared" si="297"/>
        <v>ooo</v>
      </c>
      <c r="G1036" s="42">
        <f t="shared" si="298"/>
        <v>0</v>
      </c>
      <c r="H1036" s="43">
        <f>IF(AND($E$4=G1036,$H$4=F1036,$P$57&lt;=SUM(C1036:E1036),SUM(C1036:E1036)&lt;=$P$58),1+MAX(H$84:H1035),0)</f>
        <v>0</v>
      </c>
      <c r="I1036" s="43">
        <f t="shared" si="299"/>
        <v>0</v>
      </c>
      <c r="J1036" s="219" t="str">
        <f t="shared" si="311"/>
        <v>-</v>
      </c>
      <c r="K1036" s="218" t="str">
        <f>N$74</f>
        <v>-</v>
      </c>
      <c r="L1036" s="46" t="str">
        <f t="shared" si="305"/>
        <v>-</v>
      </c>
      <c r="M1036" s="10" t="str">
        <f t="shared" si="301"/>
        <v>ooo</v>
      </c>
      <c r="N1036" s="42">
        <f t="shared" si="302"/>
        <v>0</v>
      </c>
      <c r="O1036" s="43">
        <f>IF(AND($E$4=N1036,$H$4=M1036,$P$57&lt;=SUM(J1036:L1036),SUM(J1036:L1036)&lt;=$P$58),1+MAX(O$84:O1035),0)</f>
        <v>0</v>
      </c>
      <c r="P1036" s="43">
        <f t="shared" si="303"/>
        <v>0</v>
      </c>
    </row>
    <row r="1037" spans="3:16" x14ac:dyDescent="0.15">
      <c r="C1037" s="217" t="str">
        <f t="shared" si="310"/>
        <v>-</v>
      </c>
      <c r="D1037" s="218" t="str">
        <f>G$75</f>
        <v>-</v>
      </c>
      <c r="E1037" s="46" t="str">
        <f t="shared" si="304"/>
        <v>-</v>
      </c>
      <c r="F1037" s="10" t="str">
        <f t="shared" si="297"/>
        <v>ooo</v>
      </c>
      <c r="G1037" s="42">
        <f t="shared" si="298"/>
        <v>0</v>
      </c>
      <c r="H1037" s="43">
        <f>IF(AND($E$4=G1037,$H$4=F1037,$P$57&lt;=SUM(C1037:E1037),SUM(C1037:E1037)&lt;=$P$58),1+MAX(H$84:H1036),0)</f>
        <v>0</v>
      </c>
      <c r="I1037" s="43">
        <f t="shared" si="299"/>
        <v>0</v>
      </c>
      <c r="J1037" s="219" t="str">
        <f t="shared" si="311"/>
        <v>-</v>
      </c>
      <c r="K1037" s="218" t="str">
        <f>N$75</f>
        <v>-</v>
      </c>
      <c r="L1037" s="46" t="str">
        <f t="shared" si="305"/>
        <v>-</v>
      </c>
      <c r="M1037" s="10" t="str">
        <f t="shared" si="301"/>
        <v>ooo</v>
      </c>
      <c r="N1037" s="42">
        <f t="shared" si="302"/>
        <v>0</v>
      </c>
      <c r="O1037" s="43">
        <f>IF(AND($E$4=N1037,$H$4=M1037,$P$57&lt;=SUM(J1037:L1037),SUM(J1037:L1037)&lt;=$P$58),1+MAX(O$84:O1036),0)</f>
        <v>0</v>
      </c>
      <c r="P1037" s="43">
        <f t="shared" si="303"/>
        <v>0</v>
      </c>
    </row>
    <row r="1038" spans="3:16" x14ac:dyDescent="0.15">
      <c r="C1038" s="217" t="str">
        <f t="shared" si="310"/>
        <v>-</v>
      </c>
      <c r="D1038" s="218" t="str">
        <f>G$76</f>
        <v>-</v>
      </c>
      <c r="E1038" s="46" t="str">
        <f t="shared" si="304"/>
        <v>-</v>
      </c>
      <c r="F1038" s="10" t="str">
        <f t="shared" si="297"/>
        <v>ooo</v>
      </c>
      <c r="G1038" s="42">
        <f t="shared" si="298"/>
        <v>0</v>
      </c>
      <c r="H1038" s="43">
        <f>IF(AND($E$4=G1038,$H$4=F1038,$P$57&lt;=SUM(C1038:E1038),SUM(C1038:E1038)&lt;=$P$58),1+MAX(H$84:H1037),0)</f>
        <v>0</v>
      </c>
      <c r="I1038" s="43">
        <f t="shared" si="299"/>
        <v>0</v>
      </c>
      <c r="J1038" s="219" t="str">
        <f t="shared" si="311"/>
        <v>-</v>
      </c>
      <c r="K1038" s="218" t="str">
        <f>N$76</f>
        <v>-</v>
      </c>
      <c r="L1038" s="46" t="str">
        <f t="shared" si="305"/>
        <v>-</v>
      </c>
      <c r="M1038" s="10" t="str">
        <f t="shared" si="301"/>
        <v>ooo</v>
      </c>
      <c r="N1038" s="42">
        <f t="shared" si="302"/>
        <v>0</v>
      </c>
      <c r="O1038" s="43">
        <f>IF(AND($E$4=N1038,$H$4=M1038,$P$57&lt;=SUM(J1038:L1038),SUM(J1038:L1038)&lt;=$P$58),1+MAX(O$84:O1037),0)</f>
        <v>0</v>
      </c>
      <c r="P1038" s="43">
        <f t="shared" si="303"/>
        <v>0</v>
      </c>
    </row>
    <row r="1039" spans="3:16" x14ac:dyDescent="0.15">
      <c r="C1039" s="217" t="str">
        <f t="shared" si="310"/>
        <v>-</v>
      </c>
      <c r="D1039" s="218" t="str">
        <f>G$77</f>
        <v>-</v>
      </c>
      <c r="E1039" s="46" t="str">
        <f t="shared" si="304"/>
        <v>-</v>
      </c>
      <c r="F1039" s="10" t="str">
        <f t="shared" si="297"/>
        <v>ooo</v>
      </c>
      <c r="G1039" s="42">
        <f t="shared" si="298"/>
        <v>0</v>
      </c>
      <c r="H1039" s="43">
        <f>IF(AND($E$4=G1039,$H$4=F1039,$P$57&lt;=SUM(C1039:E1039),SUM(C1039:E1039)&lt;=$P$58),1+MAX(H$84:H1038),0)</f>
        <v>0</v>
      </c>
      <c r="I1039" s="43">
        <f t="shared" si="299"/>
        <v>0</v>
      </c>
      <c r="J1039" s="219" t="str">
        <f t="shared" si="311"/>
        <v>-</v>
      </c>
      <c r="K1039" s="218" t="str">
        <f>N$77</f>
        <v>-</v>
      </c>
      <c r="L1039" s="46" t="str">
        <f t="shared" si="305"/>
        <v>-</v>
      </c>
      <c r="M1039" s="10" t="str">
        <f t="shared" si="301"/>
        <v>ooo</v>
      </c>
      <c r="N1039" s="42">
        <f t="shared" si="302"/>
        <v>0</v>
      </c>
      <c r="O1039" s="43">
        <f>IF(AND($E$4=N1039,$H$4=M1039,$P$57&lt;=SUM(J1039:L1039),SUM(J1039:L1039)&lt;=$P$58),1+MAX(O$84:O1038),0)</f>
        <v>0</v>
      </c>
      <c r="P1039" s="43">
        <f t="shared" si="303"/>
        <v>0</v>
      </c>
    </row>
    <row r="1040" spans="3:16" x14ac:dyDescent="0.15">
      <c r="C1040" s="217" t="str">
        <f t="shared" si="310"/>
        <v>-</v>
      </c>
      <c r="D1040" s="218" t="str">
        <f>G$78</f>
        <v>-</v>
      </c>
      <c r="E1040" s="46" t="str">
        <f t="shared" si="304"/>
        <v>-</v>
      </c>
      <c r="F1040" s="10" t="str">
        <f t="shared" si="297"/>
        <v>ooo</v>
      </c>
      <c r="G1040" s="42">
        <f t="shared" si="298"/>
        <v>0</v>
      </c>
      <c r="H1040" s="43">
        <f>IF(AND($E$4=G1040,$H$4=F1040,$P$57&lt;=SUM(C1040:E1040),SUM(C1040:E1040)&lt;=$P$58),1+MAX(H$84:H1039),0)</f>
        <v>0</v>
      </c>
      <c r="I1040" s="43">
        <f t="shared" si="299"/>
        <v>0</v>
      </c>
      <c r="J1040" s="219" t="str">
        <f t="shared" si="311"/>
        <v>-</v>
      </c>
      <c r="K1040" s="218" t="str">
        <f>N$78</f>
        <v>-</v>
      </c>
      <c r="L1040" s="46" t="str">
        <f t="shared" si="305"/>
        <v>-</v>
      </c>
      <c r="M1040" s="10" t="str">
        <f t="shared" si="301"/>
        <v>ooo</v>
      </c>
      <c r="N1040" s="42">
        <f t="shared" si="302"/>
        <v>0</v>
      </c>
      <c r="O1040" s="43">
        <f>IF(AND($E$4=N1040,$H$4=M1040,$P$57&lt;=SUM(J1040:L1040),SUM(J1040:L1040)&lt;=$P$58),1+MAX(O$84:O1039),0)</f>
        <v>0</v>
      </c>
      <c r="P1040" s="43">
        <f t="shared" si="303"/>
        <v>0</v>
      </c>
    </row>
    <row r="1041" spans="3:16" x14ac:dyDescent="0.15">
      <c r="C1041" s="217" t="str">
        <f t="shared" si="310"/>
        <v>-</v>
      </c>
      <c r="D1041" s="218" t="str">
        <f>G$79</f>
        <v>-</v>
      </c>
      <c r="E1041" s="46" t="str">
        <f t="shared" si="304"/>
        <v>-</v>
      </c>
      <c r="F1041" s="10" t="str">
        <f t="shared" si="297"/>
        <v>ooo</v>
      </c>
      <c r="G1041" s="42">
        <f t="shared" si="298"/>
        <v>0</v>
      </c>
      <c r="H1041" s="43">
        <f>IF(AND($E$4=G1041,$H$4=F1041,$P$57&lt;=SUM(C1041:E1041),SUM(C1041:E1041)&lt;=$P$58),1+MAX(H$84:H1040),0)</f>
        <v>0</v>
      </c>
      <c r="I1041" s="43">
        <f t="shared" si="299"/>
        <v>0</v>
      </c>
      <c r="J1041" s="219" t="str">
        <f t="shared" si="311"/>
        <v>-</v>
      </c>
      <c r="K1041" s="218" t="str">
        <f>N$79</f>
        <v>-</v>
      </c>
      <c r="L1041" s="46" t="str">
        <f t="shared" si="305"/>
        <v>-</v>
      </c>
      <c r="M1041" s="10" t="str">
        <f t="shared" si="301"/>
        <v>ooo</v>
      </c>
      <c r="N1041" s="42">
        <f t="shared" si="302"/>
        <v>0</v>
      </c>
      <c r="O1041" s="43">
        <f>IF(AND($E$4=N1041,$H$4=M1041,$P$57&lt;=SUM(J1041:L1041),SUM(J1041:L1041)&lt;=$P$58),1+MAX(O$84:O1040),0)</f>
        <v>0</v>
      </c>
      <c r="P1041" s="43">
        <f t="shared" si="303"/>
        <v>0</v>
      </c>
    </row>
    <row r="1042" spans="3:16" x14ac:dyDescent="0.15">
      <c r="C1042" s="217" t="str">
        <f t="shared" si="310"/>
        <v>-</v>
      </c>
      <c r="D1042" s="218" t="str">
        <f>G$80</f>
        <v>-</v>
      </c>
      <c r="E1042" s="46" t="str">
        <f t="shared" si="304"/>
        <v>-</v>
      </c>
      <c r="F1042" s="10" t="str">
        <f t="shared" si="297"/>
        <v>ooo</v>
      </c>
      <c r="G1042" s="42">
        <f t="shared" si="298"/>
        <v>0</v>
      </c>
      <c r="H1042" s="43">
        <f>IF(AND($E$4=G1042,$H$4=F1042,$P$57&lt;=SUM(C1042:E1042),SUM(C1042:E1042)&lt;=$P$58),1+MAX(H$84:H1041),0)</f>
        <v>0</v>
      </c>
      <c r="I1042" s="43">
        <f t="shared" si="299"/>
        <v>0</v>
      </c>
      <c r="J1042" s="219" t="str">
        <f t="shared" si="311"/>
        <v>-</v>
      </c>
      <c r="K1042" s="218" t="str">
        <f>N$80</f>
        <v>-</v>
      </c>
      <c r="L1042" s="46" t="str">
        <f t="shared" si="305"/>
        <v>-</v>
      </c>
      <c r="M1042" s="10" t="str">
        <f t="shared" si="301"/>
        <v>ooo</v>
      </c>
      <c r="N1042" s="42">
        <f t="shared" si="302"/>
        <v>0</v>
      </c>
      <c r="O1042" s="43">
        <f>IF(AND($E$4=N1042,$H$4=M1042,$P$57&lt;=SUM(J1042:L1042),SUM(J1042:L1042)&lt;=$P$58),1+MAX(O$84:O1041),0)</f>
        <v>0</v>
      </c>
      <c r="P1042" s="43">
        <f t="shared" si="303"/>
        <v>0</v>
      </c>
    </row>
    <row r="1043" spans="3:16" x14ac:dyDescent="0.15">
      <c r="C1043" s="217" t="str">
        <f t="shared" si="310"/>
        <v>-</v>
      </c>
      <c r="D1043" s="218" t="str">
        <f>G$81</f>
        <v>-</v>
      </c>
      <c r="E1043" s="46" t="str">
        <f t="shared" si="304"/>
        <v>-</v>
      </c>
      <c r="F1043" s="10" t="str">
        <f t="shared" si="297"/>
        <v>ooo</v>
      </c>
      <c r="G1043" s="42">
        <f t="shared" si="298"/>
        <v>0</v>
      </c>
      <c r="H1043" s="43">
        <f>IF(AND($E$4=G1043,$H$4=F1043,$P$57&lt;=SUM(C1043:E1043),SUM(C1043:E1043)&lt;=$P$58),1+MAX(H$84:H1042),0)</f>
        <v>0</v>
      </c>
      <c r="I1043" s="43">
        <f t="shared" si="299"/>
        <v>0</v>
      </c>
      <c r="J1043" s="219" t="str">
        <f t="shared" si="311"/>
        <v>-</v>
      </c>
      <c r="K1043" s="218" t="str">
        <f>N$81</f>
        <v>-</v>
      </c>
      <c r="L1043" s="46" t="str">
        <f t="shared" si="305"/>
        <v>-</v>
      </c>
      <c r="M1043" s="10" t="str">
        <f t="shared" si="301"/>
        <v>ooo</v>
      </c>
      <c r="N1043" s="42">
        <f t="shared" si="302"/>
        <v>0</v>
      </c>
      <c r="O1043" s="43">
        <f>IF(AND($E$4=N1043,$H$4=M1043,$P$57&lt;=SUM(J1043:L1043),SUM(J1043:L1043)&lt;=$P$58),1+MAX(O$84:O1042),0)</f>
        <v>0</v>
      </c>
      <c r="P1043" s="43">
        <f t="shared" si="303"/>
        <v>0</v>
      </c>
    </row>
    <row r="1044" spans="3:16" x14ac:dyDescent="0.15">
      <c r="C1044" s="217" t="str">
        <f t="shared" ref="C1044:C1059" si="312">F$78</f>
        <v>-</v>
      </c>
      <c r="D1044" s="218">
        <f>G$66</f>
        <v>13</v>
      </c>
      <c r="E1044" s="46" t="str">
        <f t="shared" si="304"/>
        <v>-</v>
      </c>
      <c r="F1044" s="10" t="str">
        <f t="shared" ref="F1044:F1107" si="313">IF(MAX(C1044:E1044)=C1044,"i","o")&amp;IF(MAX(C1044:E1044)=D1044,"i","o")&amp;IF(MAX(C1044:E1044)=E1044,"i","o")</f>
        <v>oio</v>
      </c>
      <c r="G1044" s="42">
        <f t="shared" ref="G1044:G1107" si="314">IF(COUNTIF(C1044:E1044,"-")&gt;0,0,TRUNC((F$56+C1044)*(G$56+D1044)^0.5*(H$56+E1044)^0.5*I$56^2/10))</f>
        <v>0</v>
      </c>
      <c r="H1044" s="43">
        <f>IF(AND($E$4=G1044,$H$4=F1044,$P$57&lt;=SUM(C1044:E1044),SUM(C1044:E1044)&lt;=$P$58),1+MAX(H$84:H1043),0)</f>
        <v>0</v>
      </c>
      <c r="I1044" s="43">
        <f t="shared" ref="I1044:I1107" si="315">IF(H1044=0,0,DEC2HEX(C1044)&amp;DEC2HEX(D1044)&amp;DEC2HEX(E1044))</f>
        <v>0</v>
      </c>
      <c r="J1044" s="219" t="str">
        <f t="shared" ref="J1044:J1059" si="316">M$78</f>
        <v>-</v>
      </c>
      <c r="K1044" s="218">
        <f>N$66</f>
        <v>13</v>
      </c>
      <c r="L1044" s="46" t="str">
        <f t="shared" si="305"/>
        <v>-</v>
      </c>
      <c r="M1044" s="10" t="str">
        <f t="shared" ref="M1044:M1107" si="317">IF(MAX(J1044:L1044)=J1044,"i","o")&amp;IF(MAX(J1044:L1044)=K1044,"i","o")&amp;IF(MAX(J1044:L1044)=L1044,"i","o")</f>
        <v>oio</v>
      </c>
      <c r="N1044" s="42">
        <f t="shared" ref="N1044:N1107" si="318">IF(COUNTIF(J1044:L1044,"-")&gt;0,0,TRUNC((M$56+J1044)*(N$56+K1044)^0.5*(O$56+L1044)^0.5*P$56^2/10))</f>
        <v>0</v>
      </c>
      <c r="O1044" s="43">
        <f>IF(AND($E$4=N1044,$H$4=M1044,$P$57&lt;=SUM(J1044:L1044),SUM(J1044:L1044)&lt;=$P$58),1+MAX(O$84:O1043),0)</f>
        <v>0</v>
      </c>
      <c r="P1044" s="43">
        <f t="shared" ref="P1044:P1107" si="319">IF(O1044=0,0,DEC2HEX(J1044)&amp;DEC2HEX(K1044)&amp;DEC2HEX(L1044))</f>
        <v>0</v>
      </c>
    </row>
    <row r="1045" spans="3:16" x14ac:dyDescent="0.15">
      <c r="C1045" s="217" t="str">
        <f t="shared" si="312"/>
        <v>-</v>
      </c>
      <c r="D1045" s="218">
        <f>G$67</f>
        <v>14</v>
      </c>
      <c r="E1045" s="46" t="str">
        <f t="shared" si="304"/>
        <v>-</v>
      </c>
      <c r="F1045" s="10" t="str">
        <f t="shared" si="313"/>
        <v>oio</v>
      </c>
      <c r="G1045" s="42">
        <f t="shared" si="314"/>
        <v>0</v>
      </c>
      <c r="H1045" s="43">
        <f>IF(AND($E$4=G1045,$H$4=F1045,$P$57&lt;=SUM(C1045:E1045),SUM(C1045:E1045)&lt;=$P$58),1+MAX(H$84:H1044),0)</f>
        <v>0</v>
      </c>
      <c r="I1045" s="43">
        <f t="shared" si="315"/>
        <v>0</v>
      </c>
      <c r="J1045" s="219" t="str">
        <f t="shared" si="316"/>
        <v>-</v>
      </c>
      <c r="K1045" s="218" t="str">
        <f>N$67</f>
        <v>-</v>
      </c>
      <c r="L1045" s="46" t="str">
        <f t="shared" si="305"/>
        <v>-</v>
      </c>
      <c r="M1045" s="10" t="str">
        <f t="shared" si="317"/>
        <v>ooo</v>
      </c>
      <c r="N1045" s="42">
        <f t="shared" si="318"/>
        <v>0</v>
      </c>
      <c r="O1045" s="43">
        <f>IF(AND($E$4=N1045,$H$4=M1045,$P$57&lt;=SUM(J1045:L1045),SUM(J1045:L1045)&lt;=$P$58),1+MAX(O$84:O1044),0)</f>
        <v>0</v>
      </c>
      <c r="P1045" s="43">
        <f t="shared" si="319"/>
        <v>0</v>
      </c>
    </row>
    <row r="1046" spans="3:16" x14ac:dyDescent="0.15">
      <c r="C1046" s="217" t="str">
        <f t="shared" si="312"/>
        <v>-</v>
      </c>
      <c r="D1046" s="218" t="str">
        <f>G$68</f>
        <v>-</v>
      </c>
      <c r="E1046" s="46" t="str">
        <f t="shared" ref="E1046:E1107" si="320">E1045</f>
        <v>-</v>
      </c>
      <c r="F1046" s="10" t="str">
        <f t="shared" si="313"/>
        <v>ooo</v>
      </c>
      <c r="G1046" s="42">
        <f t="shared" si="314"/>
        <v>0</v>
      </c>
      <c r="H1046" s="43">
        <f>IF(AND($E$4=G1046,$H$4=F1046,$P$57&lt;=SUM(C1046:E1046),SUM(C1046:E1046)&lt;=$P$58),1+MAX(H$84:H1045),0)</f>
        <v>0</v>
      </c>
      <c r="I1046" s="43">
        <f t="shared" si="315"/>
        <v>0</v>
      </c>
      <c r="J1046" s="219" t="str">
        <f t="shared" si="316"/>
        <v>-</v>
      </c>
      <c r="K1046" s="218" t="str">
        <f>N$68</f>
        <v>-</v>
      </c>
      <c r="L1046" s="46" t="str">
        <f t="shared" ref="L1046:L1107" si="321">L1045</f>
        <v>-</v>
      </c>
      <c r="M1046" s="10" t="str">
        <f t="shared" si="317"/>
        <v>ooo</v>
      </c>
      <c r="N1046" s="42">
        <f t="shared" si="318"/>
        <v>0</v>
      </c>
      <c r="O1046" s="43">
        <f>IF(AND($E$4=N1046,$H$4=M1046,$P$57&lt;=SUM(J1046:L1046),SUM(J1046:L1046)&lt;=$P$58),1+MAX(O$84:O1045),0)</f>
        <v>0</v>
      </c>
      <c r="P1046" s="43">
        <f t="shared" si="319"/>
        <v>0</v>
      </c>
    </row>
    <row r="1047" spans="3:16" x14ac:dyDescent="0.15">
      <c r="C1047" s="217" t="str">
        <f t="shared" si="312"/>
        <v>-</v>
      </c>
      <c r="D1047" s="218" t="str">
        <f>G$69</f>
        <v>-</v>
      </c>
      <c r="E1047" s="46" t="str">
        <f t="shared" si="320"/>
        <v>-</v>
      </c>
      <c r="F1047" s="10" t="str">
        <f t="shared" si="313"/>
        <v>ooo</v>
      </c>
      <c r="G1047" s="42">
        <f t="shared" si="314"/>
        <v>0</v>
      </c>
      <c r="H1047" s="43">
        <f>IF(AND($E$4=G1047,$H$4=F1047,$P$57&lt;=SUM(C1047:E1047),SUM(C1047:E1047)&lt;=$P$58),1+MAX(H$84:H1046),0)</f>
        <v>0</v>
      </c>
      <c r="I1047" s="43">
        <f t="shared" si="315"/>
        <v>0</v>
      </c>
      <c r="J1047" s="219" t="str">
        <f t="shared" si="316"/>
        <v>-</v>
      </c>
      <c r="K1047" s="218" t="str">
        <f>N$69</f>
        <v>-</v>
      </c>
      <c r="L1047" s="46" t="str">
        <f t="shared" si="321"/>
        <v>-</v>
      </c>
      <c r="M1047" s="10" t="str">
        <f t="shared" si="317"/>
        <v>ooo</v>
      </c>
      <c r="N1047" s="42">
        <f t="shared" si="318"/>
        <v>0</v>
      </c>
      <c r="O1047" s="43">
        <f>IF(AND($E$4=N1047,$H$4=M1047,$P$57&lt;=SUM(J1047:L1047),SUM(J1047:L1047)&lt;=$P$58),1+MAX(O$84:O1046),0)</f>
        <v>0</v>
      </c>
      <c r="P1047" s="43">
        <f t="shared" si="319"/>
        <v>0</v>
      </c>
    </row>
    <row r="1048" spans="3:16" x14ac:dyDescent="0.15">
      <c r="C1048" s="217" t="str">
        <f t="shared" si="312"/>
        <v>-</v>
      </c>
      <c r="D1048" s="218" t="str">
        <f>G$70</f>
        <v>-</v>
      </c>
      <c r="E1048" s="46" t="str">
        <f t="shared" si="320"/>
        <v>-</v>
      </c>
      <c r="F1048" s="10" t="str">
        <f t="shared" si="313"/>
        <v>ooo</v>
      </c>
      <c r="G1048" s="42">
        <f t="shared" si="314"/>
        <v>0</v>
      </c>
      <c r="H1048" s="43">
        <f>IF(AND($E$4=G1048,$H$4=F1048,$P$57&lt;=SUM(C1048:E1048),SUM(C1048:E1048)&lt;=$P$58),1+MAX(H$84:H1047),0)</f>
        <v>0</v>
      </c>
      <c r="I1048" s="43">
        <f t="shared" si="315"/>
        <v>0</v>
      </c>
      <c r="J1048" s="219" t="str">
        <f t="shared" si="316"/>
        <v>-</v>
      </c>
      <c r="K1048" s="218" t="str">
        <f>N$70</f>
        <v>-</v>
      </c>
      <c r="L1048" s="46" t="str">
        <f t="shared" si="321"/>
        <v>-</v>
      </c>
      <c r="M1048" s="10" t="str">
        <f t="shared" si="317"/>
        <v>ooo</v>
      </c>
      <c r="N1048" s="42">
        <f t="shared" si="318"/>
        <v>0</v>
      </c>
      <c r="O1048" s="43">
        <f>IF(AND($E$4=N1048,$H$4=M1048,$P$57&lt;=SUM(J1048:L1048),SUM(J1048:L1048)&lt;=$P$58),1+MAX(O$84:O1047),0)</f>
        <v>0</v>
      </c>
      <c r="P1048" s="43">
        <f t="shared" si="319"/>
        <v>0</v>
      </c>
    </row>
    <row r="1049" spans="3:16" x14ac:dyDescent="0.15">
      <c r="C1049" s="217" t="str">
        <f t="shared" si="312"/>
        <v>-</v>
      </c>
      <c r="D1049" s="218" t="str">
        <f>G$71</f>
        <v>-</v>
      </c>
      <c r="E1049" s="46" t="str">
        <f t="shared" si="320"/>
        <v>-</v>
      </c>
      <c r="F1049" s="10" t="str">
        <f t="shared" si="313"/>
        <v>ooo</v>
      </c>
      <c r="G1049" s="42">
        <f t="shared" si="314"/>
        <v>0</v>
      </c>
      <c r="H1049" s="43">
        <f>IF(AND($E$4=G1049,$H$4=F1049,$P$57&lt;=SUM(C1049:E1049),SUM(C1049:E1049)&lt;=$P$58),1+MAX(H$84:H1048),0)</f>
        <v>0</v>
      </c>
      <c r="I1049" s="43">
        <f t="shared" si="315"/>
        <v>0</v>
      </c>
      <c r="J1049" s="219" t="str">
        <f t="shared" si="316"/>
        <v>-</v>
      </c>
      <c r="K1049" s="218" t="str">
        <f>N$71</f>
        <v>-</v>
      </c>
      <c r="L1049" s="46" t="str">
        <f t="shared" si="321"/>
        <v>-</v>
      </c>
      <c r="M1049" s="10" t="str">
        <f t="shared" si="317"/>
        <v>ooo</v>
      </c>
      <c r="N1049" s="42">
        <f t="shared" si="318"/>
        <v>0</v>
      </c>
      <c r="O1049" s="43">
        <f>IF(AND($E$4=N1049,$H$4=M1049,$P$57&lt;=SUM(J1049:L1049),SUM(J1049:L1049)&lt;=$P$58),1+MAX(O$84:O1048),0)</f>
        <v>0</v>
      </c>
      <c r="P1049" s="43">
        <f t="shared" si="319"/>
        <v>0</v>
      </c>
    </row>
    <row r="1050" spans="3:16" x14ac:dyDescent="0.15">
      <c r="C1050" s="217" t="str">
        <f t="shared" si="312"/>
        <v>-</v>
      </c>
      <c r="D1050" s="218" t="str">
        <f>G$72</f>
        <v>-</v>
      </c>
      <c r="E1050" s="46" t="str">
        <f t="shared" si="320"/>
        <v>-</v>
      </c>
      <c r="F1050" s="10" t="str">
        <f t="shared" si="313"/>
        <v>ooo</v>
      </c>
      <c r="G1050" s="42">
        <f t="shared" si="314"/>
        <v>0</v>
      </c>
      <c r="H1050" s="43">
        <f>IF(AND($E$4=G1050,$H$4=F1050,$P$57&lt;=SUM(C1050:E1050),SUM(C1050:E1050)&lt;=$P$58),1+MAX(H$84:H1049),0)</f>
        <v>0</v>
      </c>
      <c r="I1050" s="43">
        <f t="shared" si="315"/>
        <v>0</v>
      </c>
      <c r="J1050" s="219" t="str">
        <f t="shared" si="316"/>
        <v>-</v>
      </c>
      <c r="K1050" s="218" t="str">
        <f>N$72</f>
        <v>-</v>
      </c>
      <c r="L1050" s="46" t="str">
        <f t="shared" si="321"/>
        <v>-</v>
      </c>
      <c r="M1050" s="10" t="str">
        <f t="shared" si="317"/>
        <v>ooo</v>
      </c>
      <c r="N1050" s="42">
        <f t="shared" si="318"/>
        <v>0</v>
      </c>
      <c r="O1050" s="43">
        <f>IF(AND($E$4=N1050,$H$4=M1050,$P$57&lt;=SUM(J1050:L1050),SUM(J1050:L1050)&lt;=$P$58),1+MAX(O$84:O1049),0)</f>
        <v>0</v>
      </c>
      <c r="P1050" s="43">
        <f t="shared" si="319"/>
        <v>0</v>
      </c>
    </row>
    <row r="1051" spans="3:16" x14ac:dyDescent="0.15">
      <c r="C1051" s="217" t="str">
        <f t="shared" si="312"/>
        <v>-</v>
      </c>
      <c r="D1051" s="218" t="str">
        <f>G$73</f>
        <v>-</v>
      </c>
      <c r="E1051" s="46" t="str">
        <f t="shared" si="320"/>
        <v>-</v>
      </c>
      <c r="F1051" s="10" t="str">
        <f t="shared" si="313"/>
        <v>ooo</v>
      </c>
      <c r="G1051" s="42">
        <f t="shared" si="314"/>
        <v>0</v>
      </c>
      <c r="H1051" s="43">
        <f>IF(AND($E$4=G1051,$H$4=F1051,$P$57&lt;=SUM(C1051:E1051),SUM(C1051:E1051)&lt;=$P$58),1+MAX(H$84:H1050),0)</f>
        <v>0</v>
      </c>
      <c r="I1051" s="43">
        <f t="shared" si="315"/>
        <v>0</v>
      </c>
      <c r="J1051" s="219" t="str">
        <f t="shared" si="316"/>
        <v>-</v>
      </c>
      <c r="K1051" s="218" t="str">
        <f>N$73</f>
        <v>-</v>
      </c>
      <c r="L1051" s="46" t="str">
        <f t="shared" si="321"/>
        <v>-</v>
      </c>
      <c r="M1051" s="10" t="str">
        <f t="shared" si="317"/>
        <v>ooo</v>
      </c>
      <c r="N1051" s="42">
        <f t="shared" si="318"/>
        <v>0</v>
      </c>
      <c r="O1051" s="43">
        <f>IF(AND($E$4=N1051,$H$4=M1051,$P$57&lt;=SUM(J1051:L1051),SUM(J1051:L1051)&lt;=$P$58),1+MAX(O$84:O1050),0)</f>
        <v>0</v>
      </c>
      <c r="P1051" s="43">
        <f t="shared" si="319"/>
        <v>0</v>
      </c>
    </row>
    <row r="1052" spans="3:16" x14ac:dyDescent="0.15">
      <c r="C1052" s="217" t="str">
        <f t="shared" si="312"/>
        <v>-</v>
      </c>
      <c r="D1052" s="218" t="str">
        <f>G$74</f>
        <v>-</v>
      </c>
      <c r="E1052" s="46" t="str">
        <f t="shared" si="320"/>
        <v>-</v>
      </c>
      <c r="F1052" s="10" t="str">
        <f t="shared" si="313"/>
        <v>ooo</v>
      </c>
      <c r="G1052" s="42">
        <f t="shared" si="314"/>
        <v>0</v>
      </c>
      <c r="H1052" s="43">
        <f>IF(AND($E$4=G1052,$H$4=F1052,$P$57&lt;=SUM(C1052:E1052),SUM(C1052:E1052)&lt;=$P$58),1+MAX(H$84:H1051),0)</f>
        <v>0</v>
      </c>
      <c r="I1052" s="43">
        <f t="shared" si="315"/>
        <v>0</v>
      </c>
      <c r="J1052" s="219" t="str">
        <f t="shared" si="316"/>
        <v>-</v>
      </c>
      <c r="K1052" s="218" t="str">
        <f>N$74</f>
        <v>-</v>
      </c>
      <c r="L1052" s="46" t="str">
        <f t="shared" si="321"/>
        <v>-</v>
      </c>
      <c r="M1052" s="10" t="str">
        <f t="shared" si="317"/>
        <v>ooo</v>
      </c>
      <c r="N1052" s="42">
        <f t="shared" si="318"/>
        <v>0</v>
      </c>
      <c r="O1052" s="43">
        <f>IF(AND($E$4=N1052,$H$4=M1052,$P$57&lt;=SUM(J1052:L1052),SUM(J1052:L1052)&lt;=$P$58),1+MAX(O$84:O1051),0)</f>
        <v>0</v>
      </c>
      <c r="P1052" s="43">
        <f t="shared" si="319"/>
        <v>0</v>
      </c>
    </row>
    <row r="1053" spans="3:16" x14ac:dyDescent="0.15">
      <c r="C1053" s="217" t="str">
        <f t="shared" si="312"/>
        <v>-</v>
      </c>
      <c r="D1053" s="218" t="str">
        <f>G$75</f>
        <v>-</v>
      </c>
      <c r="E1053" s="46" t="str">
        <f t="shared" si="320"/>
        <v>-</v>
      </c>
      <c r="F1053" s="10" t="str">
        <f t="shared" si="313"/>
        <v>ooo</v>
      </c>
      <c r="G1053" s="42">
        <f t="shared" si="314"/>
        <v>0</v>
      </c>
      <c r="H1053" s="43">
        <f>IF(AND($E$4=G1053,$H$4=F1053,$P$57&lt;=SUM(C1053:E1053),SUM(C1053:E1053)&lt;=$P$58),1+MAX(H$84:H1052),0)</f>
        <v>0</v>
      </c>
      <c r="I1053" s="43">
        <f t="shared" si="315"/>
        <v>0</v>
      </c>
      <c r="J1053" s="219" t="str">
        <f t="shared" si="316"/>
        <v>-</v>
      </c>
      <c r="K1053" s="218" t="str">
        <f>N$75</f>
        <v>-</v>
      </c>
      <c r="L1053" s="46" t="str">
        <f t="shared" si="321"/>
        <v>-</v>
      </c>
      <c r="M1053" s="10" t="str">
        <f t="shared" si="317"/>
        <v>ooo</v>
      </c>
      <c r="N1053" s="42">
        <f t="shared" si="318"/>
        <v>0</v>
      </c>
      <c r="O1053" s="43">
        <f>IF(AND($E$4=N1053,$H$4=M1053,$P$57&lt;=SUM(J1053:L1053),SUM(J1053:L1053)&lt;=$P$58),1+MAX(O$84:O1052),0)</f>
        <v>0</v>
      </c>
      <c r="P1053" s="43">
        <f t="shared" si="319"/>
        <v>0</v>
      </c>
    </row>
    <row r="1054" spans="3:16" x14ac:dyDescent="0.15">
      <c r="C1054" s="217" t="str">
        <f t="shared" si="312"/>
        <v>-</v>
      </c>
      <c r="D1054" s="218" t="str">
        <f>G$76</f>
        <v>-</v>
      </c>
      <c r="E1054" s="46" t="str">
        <f t="shared" si="320"/>
        <v>-</v>
      </c>
      <c r="F1054" s="10" t="str">
        <f t="shared" si="313"/>
        <v>ooo</v>
      </c>
      <c r="G1054" s="42">
        <f t="shared" si="314"/>
        <v>0</v>
      </c>
      <c r="H1054" s="43">
        <f>IF(AND($E$4=G1054,$H$4=F1054,$P$57&lt;=SUM(C1054:E1054),SUM(C1054:E1054)&lt;=$P$58),1+MAX(H$84:H1053),0)</f>
        <v>0</v>
      </c>
      <c r="I1054" s="43">
        <f t="shared" si="315"/>
        <v>0</v>
      </c>
      <c r="J1054" s="219" t="str">
        <f t="shared" si="316"/>
        <v>-</v>
      </c>
      <c r="K1054" s="218" t="str">
        <f>N$76</f>
        <v>-</v>
      </c>
      <c r="L1054" s="46" t="str">
        <f t="shared" si="321"/>
        <v>-</v>
      </c>
      <c r="M1054" s="10" t="str">
        <f t="shared" si="317"/>
        <v>ooo</v>
      </c>
      <c r="N1054" s="42">
        <f t="shared" si="318"/>
        <v>0</v>
      </c>
      <c r="O1054" s="43">
        <f>IF(AND($E$4=N1054,$H$4=M1054,$P$57&lt;=SUM(J1054:L1054),SUM(J1054:L1054)&lt;=$P$58),1+MAX(O$84:O1053),0)</f>
        <v>0</v>
      </c>
      <c r="P1054" s="43">
        <f t="shared" si="319"/>
        <v>0</v>
      </c>
    </row>
    <row r="1055" spans="3:16" x14ac:dyDescent="0.15">
      <c r="C1055" s="217" t="str">
        <f t="shared" si="312"/>
        <v>-</v>
      </c>
      <c r="D1055" s="218" t="str">
        <f>G$77</f>
        <v>-</v>
      </c>
      <c r="E1055" s="46" t="str">
        <f t="shared" si="320"/>
        <v>-</v>
      </c>
      <c r="F1055" s="10" t="str">
        <f t="shared" si="313"/>
        <v>ooo</v>
      </c>
      <c r="G1055" s="42">
        <f t="shared" si="314"/>
        <v>0</v>
      </c>
      <c r="H1055" s="43">
        <f>IF(AND($E$4=G1055,$H$4=F1055,$P$57&lt;=SUM(C1055:E1055),SUM(C1055:E1055)&lt;=$P$58),1+MAX(H$84:H1054),0)</f>
        <v>0</v>
      </c>
      <c r="I1055" s="43">
        <f t="shared" si="315"/>
        <v>0</v>
      </c>
      <c r="J1055" s="219" t="str">
        <f t="shared" si="316"/>
        <v>-</v>
      </c>
      <c r="K1055" s="218" t="str">
        <f>N$77</f>
        <v>-</v>
      </c>
      <c r="L1055" s="46" t="str">
        <f t="shared" si="321"/>
        <v>-</v>
      </c>
      <c r="M1055" s="10" t="str">
        <f t="shared" si="317"/>
        <v>ooo</v>
      </c>
      <c r="N1055" s="42">
        <f t="shared" si="318"/>
        <v>0</v>
      </c>
      <c r="O1055" s="43">
        <f>IF(AND($E$4=N1055,$H$4=M1055,$P$57&lt;=SUM(J1055:L1055),SUM(J1055:L1055)&lt;=$P$58),1+MAX(O$84:O1054),0)</f>
        <v>0</v>
      </c>
      <c r="P1055" s="43">
        <f t="shared" si="319"/>
        <v>0</v>
      </c>
    </row>
    <row r="1056" spans="3:16" x14ac:dyDescent="0.15">
      <c r="C1056" s="217" t="str">
        <f t="shared" si="312"/>
        <v>-</v>
      </c>
      <c r="D1056" s="218" t="str">
        <f>G$78</f>
        <v>-</v>
      </c>
      <c r="E1056" s="46" t="str">
        <f t="shared" si="320"/>
        <v>-</v>
      </c>
      <c r="F1056" s="10" t="str">
        <f t="shared" si="313"/>
        <v>ooo</v>
      </c>
      <c r="G1056" s="42">
        <f t="shared" si="314"/>
        <v>0</v>
      </c>
      <c r="H1056" s="43">
        <f>IF(AND($E$4=G1056,$H$4=F1056,$P$57&lt;=SUM(C1056:E1056),SUM(C1056:E1056)&lt;=$P$58),1+MAX(H$84:H1055),0)</f>
        <v>0</v>
      </c>
      <c r="I1056" s="43">
        <f t="shared" si="315"/>
        <v>0</v>
      </c>
      <c r="J1056" s="219" t="str">
        <f t="shared" si="316"/>
        <v>-</v>
      </c>
      <c r="K1056" s="218" t="str">
        <f>N$78</f>
        <v>-</v>
      </c>
      <c r="L1056" s="46" t="str">
        <f t="shared" si="321"/>
        <v>-</v>
      </c>
      <c r="M1056" s="10" t="str">
        <f t="shared" si="317"/>
        <v>ooo</v>
      </c>
      <c r="N1056" s="42">
        <f t="shared" si="318"/>
        <v>0</v>
      </c>
      <c r="O1056" s="43">
        <f>IF(AND($E$4=N1056,$H$4=M1056,$P$57&lt;=SUM(J1056:L1056),SUM(J1056:L1056)&lt;=$P$58),1+MAX(O$84:O1055),0)</f>
        <v>0</v>
      </c>
      <c r="P1056" s="43">
        <f t="shared" si="319"/>
        <v>0</v>
      </c>
    </row>
    <row r="1057" spans="3:16" x14ac:dyDescent="0.15">
      <c r="C1057" s="217" t="str">
        <f t="shared" si="312"/>
        <v>-</v>
      </c>
      <c r="D1057" s="218" t="str">
        <f>G$79</f>
        <v>-</v>
      </c>
      <c r="E1057" s="46" t="str">
        <f t="shared" si="320"/>
        <v>-</v>
      </c>
      <c r="F1057" s="10" t="str">
        <f t="shared" si="313"/>
        <v>ooo</v>
      </c>
      <c r="G1057" s="42">
        <f t="shared" si="314"/>
        <v>0</v>
      </c>
      <c r="H1057" s="43">
        <f>IF(AND($E$4=G1057,$H$4=F1057,$P$57&lt;=SUM(C1057:E1057),SUM(C1057:E1057)&lt;=$P$58),1+MAX(H$84:H1056),0)</f>
        <v>0</v>
      </c>
      <c r="I1057" s="43">
        <f t="shared" si="315"/>
        <v>0</v>
      </c>
      <c r="J1057" s="219" t="str">
        <f t="shared" si="316"/>
        <v>-</v>
      </c>
      <c r="K1057" s="218" t="str">
        <f>N$79</f>
        <v>-</v>
      </c>
      <c r="L1057" s="46" t="str">
        <f t="shared" si="321"/>
        <v>-</v>
      </c>
      <c r="M1057" s="10" t="str">
        <f t="shared" si="317"/>
        <v>ooo</v>
      </c>
      <c r="N1057" s="42">
        <f t="shared" si="318"/>
        <v>0</v>
      </c>
      <c r="O1057" s="43">
        <f>IF(AND($E$4=N1057,$H$4=M1057,$P$57&lt;=SUM(J1057:L1057),SUM(J1057:L1057)&lt;=$P$58),1+MAX(O$84:O1056),0)</f>
        <v>0</v>
      </c>
      <c r="P1057" s="43">
        <f t="shared" si="319"/>
        <v>0</v>
      </c>
    </row>
    <row r="1058" spans="3:16" x14ac:dyDescent="0.15">
      <c r="C1058" s="217" t="str">
        <f t="shared" si="312"/>
        <v>-</v>
      </c>
      <c r="D1058" s="218" t="str">
        <f>G$80</f>
        <v>-</v>
      </c>
      <c r="E1058" s="46" t="str">
        <f t="shared" si="320"/>
        <v>-</v>
      </c>
      <c r="F1058" s="10" t="str">
        <f t="shared" si="313"/>
        <v>ooo</v>
      </c>
      <c r="G1058" s="42">
        <f t="shared" si="314"/>
        <v>0</v>
      </c>
      <c r="H1058" s="43">
        <f>IF(AND($E$4=G1058,$H$4=F1058,$P$57&lt;=SUM(C1058:E1058),SUM(C1058:E1058)&lt;=$P$58),1+MAX(H$84:H1057),0)</f>
        <v>0</v>
      </c>
      <c r="I1058" s="43">
        <f t="shared" si="315"/>
        <v>0</v>
      </c>
      <c r="J1058" s="219" t="str">
        <f t="shared" si="316"/>
        <v>-</v>
      </c>
      <c r="K1058" s="218" t="str">
        <f>N$80</f>
        <v>-</v>
      </c>
      <c r="L1058" s="46" t="str">
        <f t="shared" si="321"/>
        <v>-</v>
      </c>
      <c r="M1058" s="10" t="str">
        <f t="shared" si="317"/>
        <v>ooo</v>
      </c>
      <c r="N1058" s="42">
        <f t="shared" si="318"/>
        <v>0</v>
      </c>
      <c r="O1058" s="43">
        <f>IF(AND($E$4=N1058,$H$4=M1058,$P$57&lt;=SUM(J1058:L1058),SUM(J1058:L1058)&lt;=$P$58),1+MAX(O$84:O1057),0)</f>
        <v>0</v>
      </c>
      <c r="P1058" s="43">
        <f t="shared" si="319"/>
        <v>0</v>
      </c>
    </row>
    <row r="1059" spans="3:16" x14ac:dyDescent="0.15">
      <c r="C1059" s="217" t="str">
        <f t="shared" si="312"/>
        <v>-</v>
      </c>
      <c r="D1059" s="218" t="str">
        <f>G$81</f>
        <v>-</v>
      </c>
      <c r="E1059" s="46" t="str">
        <f t="shared" si="320"/>
        <v>-</v>
      </c>
      <c r="F1059" s="10" t="str">
        <f t="shared" si="313"/>
        <v>ooo</v>
      </c>
      <c r="G1059" s="42">
        <f t="shared" si="314"/>
        <v>0</v>
      </c>
      <c r="H1059" s="43">
        <f>IF(AND($E$4=G1059,$H$4=F1059,$P$57&lt;=SUM(C1059:E1059),SUM(C1059:E1059)&lt;=$P$58),1+MAX(H$84:H1058),0)</f>
        <v>0</v>
      </c>
      <c r="I1059" s="43">
        <f t="shared" si="315"/>
        <v>0</v>
      </c>
      <c r="J1059" s="219" t="str">
        <f t="shared" si="316"/>
        <v>-</v>
      </c>
      <c r="K1059" s="218" t="str">
        <f>N$81</f>
        <v>-</v>
      </c>
      <c r="L1059" s="46" t="str">
        <f t="shared" si="321"/>
        <v>-</v>
      </c>
      <c r="M1059" s="10" t="str">
        <f t="shared" si="317"/>
        <v>ooo</v>
      </c>
      <c r="N1059" s="42">
        <f t="shared" si="318"/>
        <v>0</v>
      </c>
      <c r="O1059" s="43">
        <f>IF(AND($E$4=N1059,$H$4=M1059,$P$57&lt;=SUM(J1059:L1059),SUM(J1059:L1059)&lt;=$P$58),1+MAX(O$84:O1058),0)</f>
        <v>0</v>
      </c>
      <c r="P1059" s="43">
        <f t="shared" si="319"/>
        <v>0</v>
      </c>
    </row>
    <row r="1060" spans="3:16" x14ac:dyDescent="0.15">
      <c r="C1060" s="217" t="str">
        <f t="shared" ref="C1060:C1075" si="322">F$79</f>
        <v>-</v>
      </c>
      <c r="D1060" s="218">
        <f>G$66</f>
        <v>13</v>
      </c>
      <c r="E1060" s="46" t="str">
        <f t="shared" si="320"/>
        <v>-</v>
      </c>
      <c r="F1060" s="10" t="str">
        <f t="shared" si="313"/>
        <v>oio</v>
      </c>
      <c r="G1060" s="42">
        <f t="shared" si="314"/>
        <v>0</v>
      </c>
      <c r="H1060" s="43">
        <f>IF(AND($E$4=G1060,$H$4=F1060,$P$57&lt;=SUM(C1060:E1060),SUM(C1060:E1060)&lt;=$P$58),1+MAX(H$84:H1059),0)</f>
        <v>0</v>
      </c>
      <c r="I1060" s="43">
        <f t="shared" si="315"/>
        <v>0</v>
      </c>
      <c r="J1060" s="219" t="str">
        <f t="shared" ref="J1060:J1075" si="323">M$79</f>
        <v>-</v>
      </c>
      <c r="K1060" s="218">
        <f>N$66</f>
        <v>13</v>
      </c>
      <c r="L1060" s="46" t="str">
        <f t="shared" si="321"/>
        <v>-</v>
      </c>
      <c r="M1060" s="10" t="str">
        <f t="shared" si="317"/>
        <v>oio</v>
      </c>
      <c r="N1060" s="42">
        <f t="shared" si="318"/>
        <v>0</v>
      </c>
      <c r="O1060" s="43">
        <f>IF(AND($E$4=N1060,$H$4=M1060,$P$57&lt;=SUM(J1060:L1060),SUM(J1060:L1060)&lt;=$P$58),1+MAX(O$84:O1059),0)</f>
        <v>0</v>
      </c>
      <c r="P1060" s="43">
        <f t="shared" si="319"/>
        <v>0</v>
      </c>
    </row>
    <row r="1061" spans="3:16" x14ac:dyDescent="0.15">
      <c r="C1061" s="217" t="str">
        <f t="shared" si="322"/>
        <v>-</v>
      </c>
      <c r="D1061" s="218">
        <f>G$67</f>
        <v>14</v>
      </c>
      <c r="E1061" s="46" t="str">
        <f t="shared" si="320"/>
        <v>-</v>
      </c>
      <c r="F1061" s="10" t="str">
        <f t="shared" si="313"/>
        <v>oio</v>
      </c>
      <c r="G1061" s="42">
        <f t="shared" si="314"/>
        <v>0</v>
      </c>
      <c r="H1061" s="43">
        <f>IF(AND($E$4=G1061,$H$4=F1061,$P$57&lt;=SUM(C1061:E1061),SUM(C1061:E1061)&lt;=$P$58),1+MAX(H$84:H1060),0)</f>
        <v>0</v>
      </c>
      <c r="I1061" s="43">
        <f t="shared" si="315"/>
        <v>0</v>
      </c>
      <c r="J1061" s="219" t="str">
        <f t="shared" si="323"/>
        <v>-</v>
      </c>
      <c r="K1061" s="218" t="str">
        <f>N$67</f>
        <v>-</v>
      </c>
      <c r="L1061" s="46" t="str">
        <f t="shared" si="321"/>
        <v>-</v>
      </c>
      <c r="M1061" s="10" t="str">
        <f t="shared" si="317"/>
        <v>ooo</v>
      </c>
      <c r="N1061" s="42">
        <f t="shared" si="318"/>
        <v>0</v>
      </c>
      <c r="O1061" s="43">
        <f>IF(AND($E$4=N1061,$H$4=M1061,$P$57&lt;=SUM(J1061:L1061),SUM(J1061:L1061)&lt;=$P$58),1+MAX(O$84:O1060),0)</f>
        <v>0</v>
      </c>
      <c r="P1061" s="43">
        <f t="shared" si="319"/>
        <v>0</v>
      </c>
    </row>
    <row r="1062" spans="3:16" x14ac:dyDescent="0.15">
      <c r="C1062" s="217" t="str">
        <f t="shared" si="322"/>
        <v>-</v>
      </c>
      <c r="D1062" s="218" t="str">
        <f>G$68</f>
        <v>-</v>
      </c>
      <c r="E1062" s="46" t="str">
        <f t="shared" si="320"/>
        <v>-</v>
      </c>
      <c r="F1062" s="10" t="str">
        <f t="shared" si="313"/>
        <v>ooo</v>
      </c>
      <c r="G1062" s="42">
        <f t="shared" si="314"/>
        <v>0</v>
      </c>
      <c r="H1062" s="43">
        <f>IF(AND($E$4=G1062,$H$4=F1062,$P$57&lt;=SUM(C1062:E1062),SUM(C1062:E1062)&lt;=$P$58),1+MAX(H$84:H1061),0)</f>
        <v>0</v>
      </c>
      <c r="I1062" s="43">
        <f t="shared" si="315"/>
        <v>0</v>
      </c>
      <c r="J1062" s="219" t="str">
        <f t="shared" si="323"/>
        <v>-</v>
      </c>
      <c r="K1062" s="218" t="str">
        <f>N$68</f>
        <v>-</v>
      </c>
      <c r="L1062" s="46" t="str">
        <f t="shared" si="321"/>
        <v>-</v>
      </c>
      <c r="M1062" s="10" t="str">
        <f t="shared" si="317"/>
        <v>ooo</v>
      </c>
      <c r="N1062" s="42">
        <f t="shared" si="318"/>
        <v>0</v>
      </c>
      <c r="O1062" s="43">
        <f>IF(AND($E$4=N1062,$H$4=M1062,$P$57&lt;=SUM(J1062:L1062),SUM(J1062:L1062)&lt;=$P$58),1+MAX(O$84:O1061),0)</f>
        <v>0</v>
      </c>
      <c r="P1062" s="43">
        <f t="shared" si="319"/>
        <v>0</v>
      </c>
    </row>
    <row r="1063" spans="3:16" x14ac:dyDescent="0.15">
      <c r="C1063" s="217" t="str">
        <f t="shared" si="322"/>
        <v>-</v>
      </c>
      <c r="D1063" s="218" t="str">
        <f>G$69</f>
        <v>-</v>
      </c>
      <c r="E1063" s="46" t="str">
        <f t="shared" si="320"/>
        <v>-</v>
      </c>
      <c r="F1063" s="10" t="str">
        <f t="shared" si="313"/>
        <v>ooo</v>
      </c>
      <c r="G1063" s="42">
        <f t="shared" si="314"/>
        <v>0</v>
      </c>
      <c r="H1063" s="43">
        <f>IF(AND($E$4=G1063,$H$4=F1063,$P$57&lt;=SUM(C1063:E1063),SUM(C1063:E1063)&lt;=$P$58),1+MAX(H$84:H1062),0)</f>
        <v>0</v>
      </c>
      <c r="I1063" s="43">
        <f t="shared" si="315"/>
        <v>0</v>
      </c>
      <c r="J1063" s="219" t="str">
        <f t="shared" si="323"/>
        <v>-</v>
      </c>
      <c r="K1063" s="218" t="str">
        <f>N$69</f>
        <v>-</v>
      </c>
      <c r="L1063" s="46" t="str">
        <f t="shared" si="321"/>
        <v>-</v>
      </c>
      <c r="M1063" s="10" t="str">
        <f t="shared" si="317"/>
        <v>ooo</v>
      </c>
      <c r="N1063" s="42">
        <f t="shared" si="318"/>
        <v>0</v>
      </c>
      <c r="O1063" s="43">
        <f>IF(AND($E$4=N1063,$H$4=M1063,$P$57&lt;=SUM(J1063:L1063),SUM(J1063:L1063)&lt;=$P$58),1+MAX(O$84:O1062),0)</f>
        <v>0</v>
      </c>
      <c r="P1063" s="43">
        <f t="shared" si="319"/>
        <v>0</v>
      </c>
    </row>
    <row r="1064" spans="3:16" x14ac:dyDescent="0.15">
      <c r="C1064" s="217" t="str">
        <f t="shared" si="322"/>
        <v>-</v>
      </c>
      <c r="D1064" s="218" t="str">
        <f>G$70</f>
        <v>-</v>
      </c>
      <c r="E1064" s="46" t="str">
        <f t="shared" si="320"/>
        <v>-</v>
      </c>
      <c r="F1064" s="10" t="str">
        <f t="shared" si="313"/>
        <v>ooo</v>
      </c>
      <c r="G1064" s="42">
        <f t="shared" si="314"/>
        <v>0</v>
      </c>
      <c r="H1064" s="43">
        <f>IF(AND($E$4=G1064,$H$4=F1064,$P$57&lt;=SUM(C1064:E1064),SUM(C1064:E1064)&lt;=$P$58),1+MAX(H$84:H1063),0)</f>
        <v>0</v>
      </c>
      <c r="I1064" s="43">
        <f t="shared" si="315"/>
        <v>0</v>
      </c>
      <c r="J1064" s="219" t="str">
        <f t="shared" si="323"/>
        <v>-</v>
      </c>
      <c r="K1064" s="218" t="str">
        <f>N$70</f>
        <v>-</v>
      </c>
      <c r="L1064" s="46" t="str">
        <f t="shared" si="321"/>
        <v>-</v>
      </c>
      <c r="M1064" s="10" t="str">
        <f t="shared" si="317"/>
        <v>ooo</v>
      </c>
      <c r="N1064" s="42">
        <f t="shared" si="318"/>
        <v>0</v>
      </c>
      <c r="O1064" s="43">
        <f>IF(AND($E$4=N1064,$H$4=M1064,$P$57&lt;=SUM(J1064:L1064),SUM(J1064:L1064)&lt;=$P$58),1+MAX(O$84:O1063),0)</f>
        <v>0</v>
      </c>
      <c r="P1064" s="43">
        <f t="shared" si="319"/>
        <v>0</v>
      </c>
    </row>
    <row r="1065" spans="3:16" x14ac:dyDescent="0.15">
      <c r="C1065" s="217" t="str">
        <f t="shared" si="322"/>
        <v>-</v>
      </c>
      <c r="D1065" s="218" t="str">
        <f>G$71</f>
        <v>-</v>
      </c>
      <c r="E1065" s="46" t="str">
        <f t="shared" si="320"/>
        <v>-</v>
      </c>
      <c r="F1065" s="10" t="str">
        <f t="shared" si="313"/>
        <v>ooo</v>
      </c>
      <c r="G1065" s="42">
        <f t="shared" si="314"/>
        <v>0</v>
      </c>
      <c r="H1065" s="43">
        <f>IF(AND($E$4=G1065,$H$4=F1065,$P$57&lt;=SUM(C1065:E1065),SUM(C1065:E1065)&lt;=$P$58),1+MAX(H$84:H1064),0)</f>
        <v>0</v>
      </c>
      <c r="I1065" s="43">
        <f t="shared" si="315"/>
        <v>0</v>
      </c>
      <c r="J1065" s="219" t="str">
        <f t="shared" si="323"/>
        <v>-</v>
      </c>
      <c r="K1065" s="218" t="str">
        <f>N$71</f>
        <v>-</v>
      </c>
      <c r="L1065" s="46" t="str">
        <f t="shared" si="321"/>
        <v>-</v>
      </c>
      <c r="M1065" s="10" t="str">
        <f t="shared" si="317"/>
        <v>ooo</v>
      </c>
      <c r="N1065" s="42">
        <f t="shared" si="318"/>
        <v>0</v>
      </c>
      <c r="O1065" s="43">
        <f>IF(AND($E$4=N1065,$H$4=M1065,$P$57&lt;=SUM(J1065:L1065),SUM(J1065:L1065)&lt;=$P$58),1+MAX(O$84:O1064),0)</f>
        <v>0</v>
      </c>
      <c r="P1065" s="43">
        <f t="shared" si="319"/>
        <v>0</v>
      </c>
    </row>
    <row r="1066" spans="3:16" x14ac:dyDescent="0.15">
      <c r="C1066" s="217" t="str">
        <f t="shared" si="322"/>
        <v>-</v>
      </c>
      <c r="D1066" s="218" t="str">
        <f>G$72</f>
        <v>-</v>
      </c>
      <c r="E1066" s="46" t="str">
        <f t="shared" si="320"/>
        <v>-</v>
      </c>
      <c r="F1066" s="10" t="str">
        <f t="shared" si="313"/>
        <v>ooo</v>
      </c>
      <c r="G1066" s="42">
        <f t="shared" si="314"/>
        <v>0</v>
      </c>
      <c r="H1066" s="43">
        <f>IF(AND($E$4=G1066,$H$4=F1066,$P$57&lt;=SUM(C1066:E1066),SUM(C1066:E1066)&lt;=$P$58),1+MAX(H$84:H1065),0)</f>
        <v>0</v>
      </c>
      <c r="I1066" s="43">
        <f t="shared" si="315"/>
        <v>0</v>
      </c>
      <c r="J1066" s="219" t="str">
        <f t="shared" si="323"/>
        <v>-</v>
      </c>
      <c r="K1066" s="218" t="str">
        <f>N$72</f>
        <v>-</v>
      </c>
      <c r="L1066" s="46" t="str">
        <f t="shared" si="321"/>
        <v>-</v>
      </c>
      <c r="M1066" s="10" t="str">
        <f t="shared" si="317"/>
        <v>ooo</v>
      </c>
      <c r="N1066" s="42">
        <f t="shared" si="318"/>
        <v>0</v>
      </c>
      <c r="O1066" s="43">
        <f>IF(AND($E$4=N1066,$H$4=M1066,$P$57&lt;=SUM(J1066:L1066),SUM(J1066:L1066)&lt;=$P$58),1+MAX(O$84:O1065),0)</f>
        <v>0</v>
      </c>
      <c r="P1066" s="43">
        <f t="shared" si="319"/>
        <v>0</v>
      </c>
    </row>
    <row r="1067" spans="3:16" x14ac:dyDescent="0.15">
      <c r="C1067" s="217" t="str">
        <f t="shared" si="322"/>
        <v>-</v>
      </c>
      <c r="D1067" s="218" t="str">
        <f>G$73</f>
        <v>-</v>
      </c>
      <c r="E1067" s="46" t="str">
        <f t="shared" si="320"/>
        <v>-</v>
      </c>
      <c r="F1067" s="10" t="str">
        <f t="shared" si="313"/>
        <v>ooo</v>
      </c>
      <c r="G1067" s="42">
        <f t="shared" si="314"/>
        <v>0</v>
      </c>
      <c r="H1067" s="43">
        <f>IF(AND($E$4=G1067,$H$4=F1067,$P$57&lt;=SUM(C1067:E1067),SUM(C1067:E1067)&lt;=$P$58),1+MAX(H$84:H1066),0)</f>
        <v>0</v>
      </c>
      <c r="I1067" s="43">
        <f t="shared" si="315"/>
        <v>0</v>
      </c>
      <c r="J1067" s="219" t="str">
        <f t="shared" si="323"/>
        <v>-</v>
      </c>
      <c r="K1067" s="218" t="str">
        <f>N$73</f>
        <v>-</v>
      </c>
      <c r="L1067" s="46" t="str">
        <f t="shared" si="321"/>
        <v>-</v>
      </c>
      <c r="M1067" s="10" t="str">
        <f t="shared" si="317"/>
        <v>ooo</v>
      </c>
      <c r="N1067" s="42">
        <f t="shared" si="318"/>
        <v>0</v>
      </c>
      <c r="O1067" s="43">
        <f>IF(AND($E$4=N1067,$H$4=M1067,$P$57&lt;=SUM(J1067:L1067),SUM(J1067:L1067)&lt;=$P$58),1+MAX(O$84:O1066),0)</f>
        <v>0</v>
      </c>
      <c r="P1067" s="43">
        <f t="shared" si="319"/>
        <v>0</v>
      </c>
    </row>
    <row r="1068" spans="3:16" x14ac:dyDescent="0.15">
      <c r="C1068" s="217" t="str">
        <f t="shared" si="322"/>
        <v>-</v>
      </c>
      <c r="D1068" s="218" t="str">
        <f>G$74</f>
        <v>-</v>
      </c>
      <c r="E1068" s="46" t="str">
        <f t="shared" si="320"/>
        <v>-</v>
      </c>
      <c r="F1068" s="10" t="str">
        <f t="shared" si="313"/>
        <v>ooo</v>
      </c>
      <c r="G1068" s="42">
        <f t="shared" si="314"/>
        <v>0</v>
      </c>
      <c r="H1068" s="43">
        <f>IF(AND($E$4=G1068,$H$4=F1068,$P$57&lt;=SUM(C1068:E1068),SUM(C1068:E1068)&lt;=$P$58),1+MAX(H$84:H1067),0)</f>
        <v>0</v>
      </c>
      <c r="I1068" s="43">
        <f t="shared" si="315"/>
        <v>0</v>
      </c>
      <c r="J1068" s="219" t="str">
        <f t="shared" si="323"/>
        <v>-</v>
      </c>
      <c r="K1068" s="218" t="str">
        <f>N$74</f>
        <v>-</v>
      </c>
      <c r="L1068" s="46" t="str">
        <f t="shared" si="321"/>
        <v>-</v>
      </c>
      <c r="M1068" s="10" t="str">
        <f t="shared" si="317"/>
        <v>ooo</v>
      </c>
      <c r="N1068" s="42">
        <f t="shared" si="318"/>
        <v>0</v>
      </c>
      <c r="O1068" s="43">
        <f>IF(AND($E$4=N1068,$H$4=M1068,$P$57&lt;=SUM(J1068:L1068),SUM(J1068:L1068)&lt;=$P$58),1+MAX(O$84:O1067),0)</f>
        <v>0</v>
      </c>
      <c r="P1068" s="43">
        <f t="shared" si="319"/>
        <v>0</v>
      </c>
    </row>
    <row r="1069" spans="3:16" x14ac:dyDescent="0.15">
      <c r="C1069" s="217" t="str">
        <f t="shared" si="322"/>
        <v>-</v>
      </c>
      <c r="D1069" s="218" t="str">
        <f>G$75</f>
        <v>-</v>
      </c>
      <c r="E1069" s="46" t="str">
        <f t="shared" si="320"/>
        <v>-</v>
      </c>
      <c r="F1069" s="10" t="str">
        <f t="shared" si="313"/>
        <v>ooo</v>
      </c>
      <c r="G1069" s="42">
        <f t="shared" si="314"/>
        <v>0</v>
      </c>
      <c r="H1069" s="43">
        <f>IF(AND($E$4=G1069,$H$4=F1069,$P$57&lt;=SUM(C1069:E1069),SUM(C1069:E1069)&lt;=$P$58),1+MAX(H$84:H1068),0)</f>
        <v>0</v>
      </c>
      <c r="I1069" s="43">
        <f t="shared" si="315"/>
        <v>0</v>
      </c>
      <c r="J1069" s="219" t="str">
        <f t="shared" si="323"/>
        <v>-</v>
      </c>
      <c r="K1069" s="218" t="str">
        <f>N$75</f>
        <v>-</v>
      </c>
      <c r="L1069" s="46" t="str">
        <f t="shared" si="321"/>
        <v>-</v>
      </c>
      <c r="M1069" s="10" t="str">
        <f t="shared" si="317"/>
        <v>ooo</v>
      </c>
      <c r="N1069" s="42">
        <f t="shared" si="318"/>
        <v>0</v>
      </c>
      <c r="O1069" s="43">
        <f>IF(AND($E$4=N1069,$H$4=M1069,$P$57&lt;=SUM(J1069:L1069),SUM(J1069:L1069)&lt;=$P$58),1+MAX(O$84:O1068),0)</f>
        <v>0</v>
      </c>
      <c r="P1069" s="43">
        <f t="shared" si="319"/>
        <v>0</v>
      </c>
    </row>
    <row r="1070" spans="3:16" x14ac:dyDescent="0.15">
      <c r="C1070" s="217" t="str">
        <f t="shared" si="322"/>
        <v>-</v>
      </c>
      <c r="D1070" s="218" t="str">
        <f>G$76</f>
        <v>-</v>
      </c>
      <c r="E1070" s="46" t="str">
        <f t="shared" si="320"/>
        <v>-</v>
      </c>
      <c r="F1070" s="10" t="str">
        <f t="shared" si="313"/>
        <v>ooo</v>
      </c>
      <c r="G1070" s="42">
        <f t="shared" si="314"/>
        <v>0</v>
      </c>
      <c r="H1070" s="43">
        <f>IF(AND($E$4=G1070,$H$4=F1070,$P$57&lt;=SUM(C1070:E1070),SUM(C1070:E1070)&lt;=$P$58),1+MAX(H$84:H1069),0)</f>
        <v>0</v>
      </c>
      <c r="I1070" s="43">
        <f t="shared" si="315"/>
        <v>0</v>
      </c>
      <c r="J1070" s="219" t="str">
        <f t="shared" si="323"/>
        <v>-</v>
      </c>
      <c r="K1070" s="218" t="str">
        <f>N$76</f>
        <v>-</v>
      </c>
      <c r="L1070" s="46" t="str">
        <f t="shared" si="321"/>
        <v>-</v>
      </c>
      <c r="M1070" s="10" t="str">
        <f t="shared" si="317"/>
        <v>ooo</v>
      </c>
      <c r="N1070" s="42">
        <f t="shared" si="318"/>
        <v>0</v>
      </c>
      <c r="O1070" s="43">
        <f>IF(AND($E$4=N1070,$H$4=M1070,$P$57&lt;=SUM(J1070:L1070),SUM(J1070:L1070)&lt;=$P$58),1+MAX(O$84:O1069),0)</f>
        <v>0</v>
      </c>
      <c r="P1070" s="43">
        <f t="shared" si="319"/>
        <v>0</v>
      </c>
    </row>
    <row r="1071" spans="3:16" x14ac:dyDescent="0.15">
      <c r="C1071" s="217" t="str">
        <f t="shared" si="322"/>
        <v>-</v>
      </c>
      <c r="D1071" s="218" t="str">
        <f>G$77</f>
        <v>-</v>
      </c>
      <c r="E1071" s="46" t="str">
        <f t="shared" si="320"/>
        <v>-</v>
      </c>
      <c r="F1071" s="10" t="str">
        <f t="shared" si="313"/>
        <v>ooo</v>
      </c>
      <c r="G1071" s="42">
        <f t="shared" si="314"/>
        <v>0</v>
      </c>
      <c r="H1071" s="43">
        <f>IF(AND($E$4=G1071,$H$4=F1071,$P$57&lt;=SUM(C1071:E1071),SUM(C1071:E1071)&lt;=$P$58),1+MAX(H$84:H1070),0)</f>
        <v>0</v>
      </c>
      <c r="I1071" s="43">
        <f t="shared" si="315"/>
        <v>0</v>
      </c>
      <c r="J1071" s="219" t="str">
        <f t="shared" si="323"/>
        <v>-</v>
      </c>
      <c r="K1071" s="218" t="str">
        <f>N$77</f>
        <v>-</v>
      </c>
      <c r="L1071" s="46" t="str">
        <f t="shared" si="321"/>
        <v>-</v>
      </c>
      <c r="M1071" s="10" t="str">
        <f t="shared" si="317"/>
        <v>ooo</v>
      </c>
      <c r="N1071" s="42">
        <f t="shared" si="318"/>
        <v>0</v>
      </c>
      <c r="O1071" s="43">
        <f>IF(AND($E$4=N1071,$H$4=M1071,$P$57&lt;=SUM(J1071:L1071),SUM(J1071:L1071)&lt;=$P$58),1+MAX(O$84:O1070),0)</f>
        <v>0</v>
      </c>
      <c r="P1071" s="43">
        <f t="shared" si="319"/>
        <v>0</v>
      </c>
    </row>
    <row r="1072" spans="3:16" x14ac:dyDescent="0.15">
      <c r="C1072" s="217" t="str">
        <f t="shared" si="322"/>
        <v>-</v>
      </c>
      <c r="D1072" s="218" t="str">
        <f>G$78</f>
        <v>-</v>
      </c>
      <c r="E1072" s="46" t="str">
        <f t="shared" si="320"/>
        <v>-</v>
      </c>
      <c r="F1072" s="10" t="str">
        <f t="shared" si="313"/>
        <v>ooo</v>
      </c>
      <c r="G1072" s="42">
        <f t="shared" si="314"/>
        <v>0</v>
      </c>
      <c r="H1072" s="43">
        <f>IF(AND($E$4=G1072,$H$4=F1072,$P$57&lt;=SUM(C1072:E1072),SUM(C1072:E1072)&lt;=$P$58),1+MAX(H$84:H1071),0)</f>
        <v>0</v>
      </c>
      <c r="I1072" s="43">
        <f t="shared" si="315"/>
        <v>0</v>
      </c>
      <c r="J1072" s="219" t="str">
        <f t="shared" si="323"/>
        <v>-</v>
      </c>
      <c r="K1072" s="218" t="str">
        <f>N$78</f>
        <v>-</v>
      </c>
      <c r="L1072" s="46" t="str">
        <f t="shared" si="321"/>
        <v>-</v>
      </c>
      <c r="M1072" s="10" t="str">
        <f t="shared" si="317"/>
        <v>ooo</v>
      </c>
      <c r="N1072" s="42">
        <f t="shared" si="318"/>
        <v>0</v>
      </c>
      <c r="O1072" s="43">
        <f>IF(AND($E$4=N1072,$H$4=M1072,$P$57&lt;=SUM(J1072:L1072),SUM(J1072:L1072)&lt;=$P$58),1+MAX(O$84:O1071),0)</f>
        <v>0</v>
      </c>
      <c r="P1072" s="43">
        <f t="shared" si="319"/>
        <v>0</v>
      </c>
    </row>
    <row r="1073" spans="3:16" x14ac:dyDescent="0.15">
      <c r="C1073" s="217" t="str">
        <f t="shared" si="322"/>
        <v>-</v>
      </c>
      <c r="D1073" s="218" t="str">
        <f>G$79</f>
        <v>-</v>
      </c>
      <c r="E1073" s="46" t="str">
        <f t="shared" si="320"/>
        <v>-</v>
      </c>
      <c r="F1073" s="10" t="str">
        <f t="shared" si="313"/>
        <v>ooo</v>
      </c>
      <c r="G1073" s="42">
        <f t="shared" si="314"/>
        <v>0</v>
      </c>
      <c r="H1073" s="43">
        <f>IF(AND($E$4=G1073,$H$4=F1073,$P$57&lt;=SUM(C1073:E1073),SUM(C1073:E1073)&lt;=$P$58),1+MAX(H$84:H1072),0)</f>
        <v>0</v>
      </c>
      <c r="I1073" s="43">
        <f t="shared" si="315"/>
        <v>0</v>
      </c>
      <c r="J1073" s="219" t="str">
        <f t="shared" si="323"/>
        <v>-</v>
      </c>
      <c r="K1073" s="218" t="str">
        <f>N$79</f>
        <v>-</v>
      </c>
      <c r="L1073" s="46" t="str">
        <f t="shared" si="321"/>
        <v>-</v>
      </c>
      <c r="M1073" s="10" t="str">
        <f t="shared" si="317"/>
        <v>ooo</v>
      </c>
      <c r="N1073" s="42">
        <f t="shared" si="318"/>
        <v>0</v>
      </c>
      <c r="O1073" s="43">
        <f>IF(AND($E$4=N1073,$H$4=M1073,$P$57&lt;=SUM(J1073:L1073),SUM(J1073:L1073)&lt;=$P$58),1+MAX(O$84:O1072),0)</f>
        <v>0</v>
      </c>
      <c r="P1073" s="43">
        <f t="shared" si="319"/>
        <v>0</v>
      </c>
    </row>
    <row r="1074" spans="3:16" x14ac:dyDescent="0.15">
      <c r="C1074" s="217" t="str">
        <f t="shared" si="322"/>
        <v>-</v>
      </c>
      <c r="D1074" s="218" t="str">
        <f>G$80</f>
        <v>-</v>
      </c>
      <c r="E1074" s="46" t="str">
        <f t="shared" si="320"/>
        <v>-</v>
      </c>
      <c r="F1074" s="10" t="str">
        <f t="shared" si="313"/>
        <v>ooo</v>
      </c>
      <c r="G1074" s="42">
        <f t="shared" si="314"/>
        <v>0</v>
      </c>
      <c r="H1074" s="43">
        <f>IF(AND($E$4=G1074,$H$4=F1074,$P$57&lt;=SUM(C1074:E1074),SUM(C1074:E1074)&lt;=$P$58),1+MAX(H$84:H1073),0)</f>
        <v>0</v>
      </c>
      <c r="I1074" s="43">
        <f t="shared" si="315"/>
        <v>0</v>
      </c>
      <c r="J1074" s="219" t="str">
        <f t="shared" si="323"/>
        <v>-</v>
      </c>
      <c r="K1074" s="218" t="str">
        <f>N$80</f>
        <v>-</v>
      </c>
      <c r="L1074" s="46" t="str">
        <f t="shared" si="321"/>
        <v>-</v>
      </c>
      <c r="M1074" s="10" t="str">
        <f t="shared" si="317"/>
        <v>ooo</v>
      </c>
      <c r="N1074" s="42">
        <f t="shared" si="318"/>
        <v>0</v>
      </c>
      <c r="O1074" s="43">
        <f>IF(AND($E$4=N1074,$H$4=M1074,$P$57&lt;=SUM(J1074:L1074),SUM(J1074:L1074)&lt;=$P$58),1+MAX(O$84:O1073),0)</f>
        <v>0</v>
      </c>
      <c r="P1074" s="43">
        <f t="shared" si="319"/>
        <v>0</v>
      </c>
    </row>
    <row r="1075" spans="3:16" x14ac:dyDescent="0.15">
      <c r="C1075" s="217" t="str">
        <f t="shared" si="322"/>
        <v>-</v>
      </c>
      <c r="D1075" s="218" t="str">
        <f>G$81</f>
        <v>-</v>
      </c>
      <c r="E1075" s="46" t="str">
        <f t="shared" si="320"/>
        <v>-</v>
      </c>
      <c r="F1075" s="10" t="str">
        <f t="shared" si="313"/>
        <v>ooo</v>
      </c>
      <c r="G1075" s="42">
        <f t="shared" si="314"/>
        <v>0</v>
      </c>
      <c r="H1075" s="43">
        <f>IF(AND($E$4=G1075,$H$4=F1075,$P$57&lt;=SUM(C1075:E1075),SUM(C1075:E1075)&lt;=$P$58),1+MAX(H$84:H1074),0)</f>
        <v>0</v>
      </c>
      <c r="I1075" s="43">
        <f t="shared" si="315"/>
        <v>0</v>
      </c>
      <c r="J1075" s="219" t="str">
        <f t="shared" si="323"/>
        <v>-</v>
      </c>
      <c r="K1075" s="218" t="str">
        <f>N$81</f>
        <v>-</v>
      </c>
      <c r="L1075" s="46" t="str">
        <f t="shared" si="321"/>
        <v>-</v>
      </c>
      <c r="M1075" s="10" t="str">
        <f t="shared" si="317"/>
        <v>ooo</v>
      </c>
      <c r="N1075" s="42">
        <f t="shared" si="318"/>
        <v>0</v>
      </c>
      <c r="O1075" s="43">
        <f>IF(AND($E$4=N1075,$H$4=M1075,$P$57&lt;=SUM(J1075:L1075),SUM(J1075:L1075)&lt;=$P$58),1+MAX(O$84:O1074),0)</f>
        <v>0</v>
      </c>
      <c r="P1075" s="43">
        <f t="shared" si="319"/>
        <v>0</v>
      </c>
    </row>
    <row r="1076" spans="3:16" x14ac:dyDescent="0.15">
      <c r="C1076" s="217" t="str">
        <f t="shared" ref="C1076:C1091" si="324">F$80</f>
        <v>-</v>
      </c>
      <c r="D1076" s="218">
        <f>G$66</f>
        <v>13</v>
      </c>
      <c r="E1076" s="46" t="str">
        <f t="shared" si="320"/>
        <v>-</v>
      </c>
      <c r="F1076" s="10" t="str">
        <f t="shared" si="313"/>
        <v>oio</v>
      </c>
      <c r="G1076" s="42">
        <f t="shared" si="314"/>
        <v>0</v>
      </c>
      <c r="H1076" s="43">
        <f>IF(AND($E$4=G1076,$H$4=F1076,$P$57&lt;=SUM(C1076:E1076),SUM(C1076:E1076)&lt;=$P$58),1+MAX(H$84:H1075),0)</f>
        <v>0</v>
      </c>
      <c r="I1076" s="43">
        <f t="shared" si="315"/>
        <v>0</v>
      </c>
      <c r="J1076" s="219" t="str">
        <f t="shared" ref="J1076:J1091" si="325">M$80</f>
        <v>-</v>
      </c>
      <c r="K1076" s="218">
        <f>N$66</f>
        <v>13</v>
      </c>
      <c r="L1076" s="46" t="str">
        <f t="shared" si="321"/>
        <v>-</v>
      </c>
      <c r="M1076" s="10" t="str">
        <f t="shared" si="317"/>
        <v>oio</v>
      </c>
      <c r="N1076" s="42">
        <f t="shared" si="318"/>
        <v>0</v>
      </c>
      <c r="O1076" s="43">
        <f>IF(AND($E$4=N1076,$H$4=M1076,$P$57&lt;=SUM(J1076:L1076),SUM(J1076:L1076)&lt;=$P$58),1+MAX(O$84:O1075),0)</f>
        <v>0</v>
      </c>
      <c r="P1076" s="43">
        <f t="shared" si="319"/>
        <v>0</v>
      </c>
    </row>
    <row r="1077" spans="3:16" x14ac:dyDescent="0.15">
      <c r="C1077" s="217" t="str">
        <f t="shared" si="324"/>
        <v>-</v>
      </c>
      <c r="D1077" s="218">
        <f>G$67</f>
        <v>14</v>
      </c>
      <c r="E1077" s="46" t="str">
        <f t="shared" si="320"/>
        <v>-</v>
      </c>
      <c r="F1077" s="10" t="str">
        <f t="shared" si="313"/>
        <v>oio</v>
      </c>
      <c r="G1077" s="42">
        <f t="shared" si="314"/>
        <v>0</v>
      </c>
      <c r="H1077" s="43">
        <f>IF(AND($E$4=G1077,$H$4=F1077,$P$57&lt;=SUM(C1077:E1077),SUM(C1077:E1077)&lt;=$P$58),1+MAX(H$84:H1076),0)</f>
        <v>0</v>
      </c>
      <c r="I1077" s="43">
        <f t="shared" si="315"/>
        <v>0</v>
      </c>
      <c r="J1077" s="219" t="str">
        <f t="shared" si="325"/>
        <v>-</v>
      </c>
      <c r="K1077" s="218" t="str">
        <f>N$67</f>
        <v>-</v>
      </c>
      <c r="L1077" s="46" t="str">
        <f t="shared" si="321"/>
        <v>-</v>
      </c>
      <c r="M1077" s="10" t="str">
        <f t="shared" si="317"/>
        <v>ooo</v>
      </c>
      <c r="N1077" s="42">
        <f t="shared" si="318"/>
        <v>0</v>
      </c>
      <c r="O1077" s="43">
        <f>IF(AND($E$4=N1077,$H$4=M1077,$P$57&lt;=SUM(J1077:L1077),SUM(J1077:L1077)&lt;=$P$58),1+MAX(O$84:O1076),0)</f>
        <v>0</v>
      </c>
      <c r="P1077" s="43">
        <f t="shared" si="319"/>
        <v>0</v>
      </c>
    </row>
    <row r="1078" spans="3:16" x14ac:dyDescent="0.15">
      <c r="C1078" s="217" t="str">
        <f t="shared" si="324"/>
        <v>-</v>
      </c>
      <c r="D1078" s="218" t="str">
        <f>G$68</f>
        <v>-</v>
      </c>
      <c r="E1078" s="46" t="str">
        <f t="shared" si="320"/>
        <v>-</v>
      </c>
      <c r="F1078" s="10" t="str">
        <f t="shared" si="313"/>
        <v>ooo</v>
      </c>
      <c r="G1078" s="42">
        <f t="shared" si="314"/>
        <v>0</v>
      </c>
      <c r="H1078" s="43">
        <f>IF(AND($E$4=G1078,$H$4=F1078,$P$57&lt;=SUM(C1078:E1078),SUM(C1078:E1078)&lt;=$P$58),1+MAX(H$84:H1077),0)</f>
        <v>0</v>
      </c>
      <c r="I1078" s="43">
        <f t="shared" si="315"/>
        <v>0</v>
      </c>
      <c r="J1078" s="219" t="str">
        <f t="shared" si="325"/>
        <v>-</v>
      </c>
      <c r="K1078" s="218" t="str">
        <f>N$68</f>
        <v>-</v>
      </c>
      <c r="L1078" s="46" t="str">
        <f t="shared" si="321"/>
        <v>-</v>
      </c>
      <c r="M1078" s="10" t="str">
        <f t="shared" si="317"/>
        <v>ooo</v>
      </c>
      <c r="N1078" s="42">
        <f t="shared" si="318"/>
        <v>0</v>
      </c>
      <c r="O1078" s="43">
        <f>IF(AND($E$4=N1078,$H$4=M1078,$P$57&lt;=SUM(J1078:L1078),SUM(J1078:L1078)&lt;=$P$58),1+MAX(O$84:O1077),0)</f>
        <v>0</v>
      </c>
      <c r="P1078" s="43">
        <f t="shared" si="319"/>
        <v>0</v>
      </c>
    </row>
    <row r="1079" spans="3:16" x14ac:dyDescent="0.15">
      <c r="C1079" s="217" t="str">
        <f t="shared" si="324"/>
        <v>-</v>
      </c>
      <c r="D1079" s="218" t="str">
        <f>G$69</f>
        <v>-</v>
      </c>
      <c r="E1079" s="46" t="str">
        <f t="shared" si="320"/>
        <v>-</v>
      </c>
      <c r="F1079" s="10" t="str">
        <f t="shared" si="313"/>
        <v>ooo</v>
      </c>
      <c r="G1079" s="42">
        <f t="shared" si="314"/>
        <v>0</v>
      </c>
      <c r="H1079" s="43">
        <f>IF(AND($E$4=G1079,$H$4=F1079,$P$57&lt;=SUM(C1079:E1079),SUM(C1079:E1079)&lt;=$P$58),1+MAX(H$84:H1078),0)</f>
        <v>0</v>
      </c>
      <c r="I1079" s="43">
        <f t="shared" si="315"/>
        <v>0</v>
      </c>
      <c r="J1079" s="219" t="str">
        <f t="shared" si="325"/>
        <v>-</v>
      </c>
      <c r="K1079" s="218" t="str">
        <f>N$69</f>
        <v>-</v>
      </c>
      <c r="L1079" s="46" t="str">
        <f t="shared" si="321"/>
        <v>-</v>
      </c>
      <c r="M1079" s="10" t="str">
        <f t="shared" si="317"/>
        <v>ooo</v>
      </c>
      <c r="N1079" s="42">
        <f t="shared" si="318"/>
        <v>0</v>
      </c>
      <c r="O1079" s="43">
        <f>IF(AND($E$4=N1079,$H$4=M1079,$P$57&lt;=SUM(J1079:L1079),SUM(J1079:L1079)&lt;=$P$58),1+MAX(O$84:O1078),0)</f>
        <v>0</v>
      </c>
      <c r="P1079" s="43">
        <f t="shared" si="319"/>
        <v>0</v>
      </c>
    </row>
    <row r="1080" spans="3:16" x14ac:dyDescent="0.15">
      <c r="C1080" s="217" t="str">
        <f t="shared" si="324"/>
        <v>-</v>
      </c>
      <c r="D1080" s="218" t="str">
        <f>G$70</f>
        <v>-</v>
      </c>
      <c r="E1080" s="46" t="str">
        <f t="shared" si="320"/>
        <v>-</v>
      </c>
      <c r="F1080" s="10" t="str">
        <f t="shared" si="313"/>
        <v>ooo</v>
      </c>
      <c r="G1080" s="42">
        <f t="shared" si="314"/>
        <v>0</v>
      </c>
      <c r="H1080" s="43">
        <f>IF(AND($E$4=G1080,$H$4=F1080,$P$57&lt;=SUM(C1080:E1080),SUM(C1080:E1080)&lt;=$P$58),1+MAX(H$84:H1079),0)</f>
        <v>0</v>
      </c>
      <c r="I1080" s="43">
        <f t="shared" si="315"/>
        <v>0</v>
      </c>
      <c r="J1080" s="219" t="str">
        <f t="shared" si="325"/>
        <v>-</v>
      </c>
      <c r="K1080" s="218" t="str">
        <f>N$70</f>
        <v>-</v>
      </c>
      <c r="L1080" s="46" t="str">
        <f t="shared" si="321"/>
        <v>-</v>
      </c>
      <c r="M1080" s="10" t="str">
        <f t="shared" si="317"/>
        <v>ooo</v>
      </c>
      <c r="N1080" s="42">
        <f t="shared" si="318"/>
        <v>0</v>
      </c>
      <c r="O1080" s="43">
        <f>IF(AND($E$4=N1080,$H$4=M1080,$P$57&lt;=SUM(J1080:L1080),SUM(J1080:L1080)&lt;=$P$58),1+MAX(O$84:O1079),0)</f>
        <v>0</v>
      </c>
      <c r="P1080" s="43">
        <f t="shared" si="319"/>
        <v>0</v>
      </c>
    </row>
    <row r="1081" spans="3:16" x14ac:dyDescent="0.15">
      <c r="C1081" s="217" t="str">
        <f t="shared" si="324"/>
        <v>-</v>
      </c>
      <c r="D1081" s="218" t="str">
        <f>G$71</f>
        <v>-</v>
      </c>
      <c r="E1081" s="46" t="str">
        <f t="shared" si="320"/>
        <v>-</v>
      </c>
      <c r="F1081" s="10" t="str">
        <f t="shared" si="313"/>
        <v>ooo</v>
      </c>
      <c r="G1081" s="42">
        <f t="shared" si="314"/>
        <v>0</v>
      </c>
      <c r="H1081" s="43">
        <f>IF(AND($E$4=G1081,$H$4=F1081,$P$57&lt;=SUM(C1081:E1081),SUM(C1081:E1081)&lt;=$P$58),1+MAX(H$84:H1080),0)</f>
        <v>0</v>
      </c>
      <c r="I1081" s="43">
        <f t="shared" si="315"/>
        <v>0</v>
      </c>
      <c r="J1081" s="219" t="str">
        <f t="shared" si="325"/>
        <v>-</v>
      </c>
      <c r="K1081" s="218" t="str">
        <f>N$71</f>
        <v>-</v>
      </c>
      <c r="L1081" s="46" t="str">
        <f t="shared" si="321"/>
        <v>-</v>
      </c>
      <c r="M1081" s="10" t="str">
        <f t="shared" si="317"/>
        <v>ooo</v>
      </c>
      <c r="N1081" s="42">
        <f t="shared" si="318"/>
        <v>0</v>
      </c>
      <c r="O1081" s="43">
        <f>IF(AND($E$4=N1081,$H$4=M1081,$P$57&lt;=SUM(J1081:L1081),SUM(J1081:L1081)&lt;=$P$58),1+MAX(O$84:O1080),0)</f>
        <v>0</v>
      </c>
      <c r="P1081" s="43">
        <f t="shared" si="319"/>
        <v>0</v>
      </c>
    </row>
    <row r="1082" spans="3:16" x14ac:dyDescent="0.15">
      <c r="C1082" s="217" t="str">
        <f t="shared" si="324"/>
        <v>-</v>
      </c>
      <c r="D1082" s="218" t="str">
        <f>G$72</f>
        <v>-</v>
      </c>
      <c r="E1082" s="46" t="str">
        <f t="shared" si="320"/>
        <v>-</v>
      </c>
      <c r="F1082" s="10" t="str">
        <f t="shared" si="313"/>
        <v>ooo</v>
      </c>
      <c r="G1082" s="42">
        <f t="shared" si="314"/>
        <v>0</v>
      </c>
      <c r="H1082" s="43">
        <f>IF(AND($E$4=G1082,$H$4=F1082,$P$57&lt;=SUM(C1082:E1082),SUM(C1082:E1082)&lt;=$P$58),1+MAX(H$84:H1081),0)</f>
        <v>0</v>
      </c>
      <c r="I1082" s="43">
        <f t="shared" si="315"/>
        <v>0</v>
      </c>
      <c r="J1082" s="219" t="str">
        <f t="shared" si="325"/>
        <v>-</v>
      </c>
      <c r="K1082" s="218" t="str">
        <f>N$72</f>
        <v>-</v>
      </c>
      <c r="L1082" s="46" t="str">
        <f t="shared" si="321"/>
        <v>-</v>
      </c>
      <c r="M1082" s="10" t="str">
        <f t="shared" si="317"/>
        <v>ooo</v>
      </c>
      <c r="N1082" s="42">
        <f t="shared" si="318"/>
        <v>0</v>
      </c>
      <c r="O1082" s="43">
        <f>IF(AND($E$4=N1082,$H$4=M1082,$P$57&lt;=SUM(J1082:L1082),SUM(J1082:L1082)&lt;=$P$58),1+MAX(O$84:O1081),0)</f>
        <v>0</v>
      </c>
      <c r="P1082" s="43">
        <f t="shared" si="319"/>
        <v>0</v>
      </c>
    </row>
    <row r="1083" spans="3:16" x14ac:dyDescent="0.15">
      <c r="C1083" s="217" t="str">
        <f t="shared" si="324"/>
        <v>-</v>
      </c>
      <c r="D1083" s="218" t="str">
        <f>G$73</f>
        <v>-</v>
      </c>
      <c r="E1083" s="46" t="str">
        <f t="shared" si="320"/>
        <v>-</v>
      </c>
      <c r="F1083" s="10" t="str">
        <f t="shared" si="313"/>
        <v>ooo</v>
      </c>
      <c r="G1083" s="42">
        <f t="shared" si="314"/>
        <v>0</v>
      </c>
      <c r="H1083" s="43">
        <f>IF(AND($E$4=G1083,$H$4=F1083,$P$57&lt;=SUM(C1083:E1083),SUM(C1083:E1083)&lt;=$P$58),1+MAX(H$84:H1082),0)</f>
        <v>0</v>
      </c>
      <c r="I1083" s="43">
        <f t="shared" si="315"/>
        <v>0</v>
      </c>
      <c r="J1083" s="219" t="str">
        <f t="shared" si="325"/>
        <v>-</v>
      </c>
      <c r="K1083" s="218" t="str">
        <f>N$73</f>
        <v>-</v>
      </c>
      <c r="L1083" s="46" t="str">
        <f t="shared" si="321"/>
        <v>-</v>
      </c>
      <c r="M1083" s="10" t="str">
        <f t="shared" si="317"/>
        <v>ooo</v>
      </c>
      <c r="N1083" s="42">
        <f t="shared" si="318"/>
        <v>0</v>
      </c>
      <c r="O1083" s="43">
        <f>IF(AND($E$4=N1083,$H$4=M1083,$P$57&lt;=SUM(J1083:L1083),SUM(J1083:L1083)&lt;=$P$58),1+MAX(O$84:O1082),0)</f>
        <v>0</v>
      </c>
      <c r="P1083" s="43">
        <f t="shared" si="319"/>
        <v>0</v>
      </c>
    </row>
    <row r="1084" spans="3:16" x14ac:dyDescent="0.15">
      <c r="C1084" s="217" t="str">
        <f t="shared" si="324"/>
        <v>-</v>
      </c>
      <c r="D1084" s="218" t="str">
        <f>G$74</f>
        <v>-</v>
      </c>
      <c r="E1084" s="46" t="str">
        <f t="shared" si="320"/>
        <v>-</v>
      </c>
      <c r="F1084" s="10" t="str">
        <f t="shared" si="313"/>
        <v>ooo</v>
      </c>
      <c r="G1084" s="42">
        <f t="shared" si="314"/>
        <v>0</v>
      </c>
      <c r="H1084" s="43">
        <f>IF(AND($E$4=G1084,$H$4=F1084,$P$57&lt;=SUM(C1084:E1084),SUM(C1084:E1084)&lt;=$P$58),1+MAX(H$84:H1083),0)</f>
        <v>0</v>
      </c>
      <c r="I1084" s="43">
        <f t="shared" si="315"/>
        <v>0</v>
      </c>
      <c r="J1084" s="219" t="str">
        <f t="shared" si="325"/>
        <v>-</v>
      </c>
      <c r="K1084" s="218" t="str">
        <f>N$74</f>
        <v>-</v>
      </c>
      <c r="L1084" s="46" t="str">
        <f t="shared" si="321"/>
        <v>-</v>
      </c>
      <c r="M1084" s="10" t="str">
        <f t="shared" si="317"/>
        <v>ooo</v>
      </c>
      <c r="N1084" s="42">
        <f t="shared" si="318"/>
        <v>0</v>
      </c>
      <c r="O1084" s="43">
        <f>IF(AND($E$4=N1084,$H$4=M1084,$P$57&lt;=SUM(J1084:L1084),SUM(J1084:L1084)&lt;=$P$58),1+MAX(O$84:O1083),0)</f>
        <v>0</v>
      </c>
      <c r="P1084" s="43">
        <f t="shared" si="319"/>
        <v>0</v>
      </c>
    </row>
    <row r="1085" spans="3:16" x14ac:dyDescent="0.15">
      <c r="C1085" s="217" t="str">
        <f t="shared" si="324"/>
        <v>-</v>
      </c>
      <c r="D1085" s="218" t="str">
        <f>G$75</f>
        <v>-</v>
      </c>
      <c r="E1085" s="46" t="str">
        <f t="shared" si="320"/>
        <v>-</v>
      </c>
      <c r="F1085" s="10" t="str">
        <f t="shared" si="313"/>
        <v>ooo</v>
      </c>
      <c r="G1085" s="42">
        <f t="shared" si="314"/>
        <v>0</v>
      </c>
      <c r="H1085" s="43">
        <f>IF(AND($E$4=G1085,$H$4=F1085,$P$57&lt;=SUM(C1085:E1085),SUM(C1085:E1085)&lt;=$P$58),1+MAX(H$84:H1084),0)</f>
        <v>0</v>
      </c>
      <c r="I1085" s="43">
        <f t="shared" si="315"/>
        <v>0</v>
      </c>
      <c r="J1085" s="219" t="str">
        <f t="shared" si="325"/>
        <v>-</v>
      </c>
      <c r="K1085" s="218" t="str">
        <f>N$75</f>
        <v>-</v>
      </c>
      <c r="L1085" s="46" t="str">
        <f t="shared" si="321"/>
        <v>-</v>
      </c>
      <c r="M1085" s="10" t="str">
        <f t="shared" si="317"/>
        <v>ooo</v>
      </c>
      <c r="N1085" s="42">
        <f t="shared" si="318"/>
        <v>0</v>
      </c>
      <c r="O1085" s="43">
        <f>IF(AND($E$4=N1085,$H$4=M1085,$P$57&lt;=SUM(J1085:L1085),SUM(J1085:L1085)&lt;=$P$58),1+MAX(O$84:O1084),0)</f>
        <v>0</v>
      </c>
      <c r="P1085" s="43">
        <f t="shared" si="319"/>
        <v>0</v>
      </c>
    </row>
    <row r="1086" spans="3:16" x14ac:dyDescent="0.15">
      <c r="C1086" s="217" t="str">
        <f t="shared" si="324"/>
        <v>-</v>
      </c>
      <c r="D1086" s="218" t="str">
        <f>G$76</f>
        <v>-</v>
      </c>
      <c r="E1086" s="46" t="str">
        <f t="shared" si="320"/>
        <v>-</v>
      </c>
      <c r="F1086" s="10" t="str">
        <f t="shared" si="313"/>
        <v>ooo</v>
      </c>
      <c r="G1086" s="42">
        <f t="shared" si="314"/>
        <v>0</v>
      </c>
      <c r="H1086" s="43">
        <f>IF(AND($E$4=G1086,$H$4=F1086,$P$57&lt;=SUM(C1086:E1086),SUM(C1086:E1086)&lt;=$P$58),1+MAX(H$84:H1085),0)</f>
        <v>0</v>
      </c>
      <c r="I1086" s="43">
        <f t="shared" si="315"/>
        <v>0</v>
      </c>
      <c r="J1086" s="219" t="str">
        <f t="shared" si="325"/>
        <v>-</v>
      </c>
      <c r="K1086" s="218" t="str">
        <f>N$76</f>
        <v>-</v>
      </c>
      <c r="L1086" s="46" t="str">
        <f t="shared" si="321"/>
        <v>-</v>
      </c>
      <c r="M1086" s="10" t="str">
        <f t="shared" si="317"/>
        <v>ooo</v>
      </c>
      <c r="N1086" s="42">
        <f t="shared" si="318"/>
        <v>0</v>
      </c>
      <c r="O1086" s="43">
        <f>IF(AND($E$4=N1086,$H$4=M1086,$P$57&lt;=SUM(J1086:L1086),SUM(J1086:L1086)&lt;=$P$58),1+MAX(O$84:O1085),0)</f>
        <v>0</v>
      </c>
      <c r="P1086" s="43">
        <f t="shared" si="319"/>
        <v>0</v>
      </c>
    </row>
    <row r="1087" spans="3:16" x14ac:dyDescent="0.15">
      <c r="C1087" s="217" t="str">
        <f t="shared" si="324"/>
        <v>-</v>
      </c>
      <c r="D1087" s="218" t="str">
        <f>G$77</f>
        <v>-</v>
      </c>
      <c r="E1087" s="46" t="str">
        <f t="shared" si="320"/>
        <v>-</v>
      </c>
      <c r="F1087" s="10" t="str">
        <f t="shared" si="313"/>
        <v>ooo</v>
      </c>
      <c r="G1087" s="42">
        <f t="shared" si="314"/>
        <v>0</v>
      </c>
      <c r="H1087" s="43">
        <f>IF(AND($E$4=G1087,$H$4=F1087,$P$57&lt;=SUM(C1087:E1087),SUM(C1087:E1087)&lt;=$P$58),1+MAX(H$84:H1086),0)</f>
        <v>0</v>
      </c>
      <c r="I1087" s="43">
        <f t="shared" si="315"/>
        <v>0</v>
      </c>
      <c r="J1087" s="219" t="str">
        <f t="shared" si="325"/>
        <v>-</v>
      </c>
      <c r="K1087" s="218" t="str">
        <f>N$77</f>
        <v>-</v>
      </c>
      <c r="L1087" s="46" t="str">
        <f t="shared" si="321"/>
        <v>-</v>
      </c>
      <c r="M1087" s="10" t="str">
        <f t="shared" si="317"/>
        <v>ooo</v>
      </c>
      <c r="N1087" s="42">
        <f t="shared" si="318"/>
        <v>0</v>
      </c>
      <c r="O1087" s="43">
        <f>IF(AND($E$4=N1087,$H$4=M1087,$P$57&lt;=SUM(J1087:L1087),SUM(J1087:L1087)&lt;=$P$58),1+MAX(O$84:O1086),0)</f>
        <v>0</v>
      </c>
      <c r="P1087" s="43">
        <f t="shared" si="319"/>
        <v>0</v>
      </c>
    </row>
    <row r="1088" spans="3:16" x14ac:dyDescent="0.15">
      <c r="C1088" s="217" t="str">
        <f t="shared" si="324"/>
        <v>-</v>
      </c>
      <c r="D1088" s="218" t="str">
        <f>G$78</f>
        <v>-</v>
      </c>
      <c r="E1088" s="46" t="str">
        <f t="shared" si="320"/>
        <v>-</v>
      </c>
      <c r="F1088" s="10" t="str">
        <f t="shared" si="313"/>
        <v>ooo</v>
      </c>
      <c r="G1088" s="42">
        <f t="shared" si="314"/>
        <v>0</v>
      </c>
      <c r="H1088" s="43">
        <f>IF(AND($E$4=G1088,$H$4=F1088,$P$57&lt;=SUM(C1088:E1088),SUM(C1088:E1088)&lt;=$P$58),1+MAX(H$84:H1087),0)</f>
        <v>0</v>
      </c>
      <c r="I1088" s="43">
        <f t="shared" si="315"/>
        <v>0</v>
      </c>
      <c r="J1088" s="219" t="str">
        <f t="shared" si="325"/>
        <v>-</v>
      </c>
      <c r="K1088" s="218" t="str">
        <f>N$78</f>
        <v>-</v>
      </c>
      <c r="L1088" s="46" t="str">
        <f t="shared" si="321"/>
        <v>-</v>
      </c>
      <c r="M1088" s="10" t="str">
        <f t="shared" si="317"/>
        <v>ooo</v>
      </c>
      <c r="N1088" s="42">
        <f t="shared" si="318"/>
        <v>0</v>
      </c>
      <c r="O1088" s="43">
        <f>IF(AND($E$4=N1088,$H$4=M1088,$P$57&lt;=SUM(J1088:L1088),SUM(J1088:L1088)&lt;=$P$58),1+MAX(O$84:O1087),0)</f>
        <v>0</v>
      </c>
      <c r="P1088" s="43">
        <f t="shared" si="319"/>
        <v>0</v>
      </c>
    </row>
    <row r="1089" spans="3:16" x14ac:dyDescent="0.15">
      <c r="C1089" s="217" t="str">
        <f t="shared" si="324"/>
        <v>-</v>
      </c>
      <c r="D1089" s="218" t="str">
        <f>G$79</f>
        <v>-</v>
      </c>
      <c r="E1089" s="46" t="str">
        <f t="shared" si="320"/>
        <v>-</v>
      </c>
      <c r="F1089" s="10" t="str">
        <f t="shared" si="313"/>
        <v>ooo</v>
      </c>
      <c r="G1089" s="42">
        <f t="shared" si="314"/>
        <v>0</v>
      </c>
      <c r="H1089" s="43">
        <f>IF(AND($E$4=G1089,$H$4=F1089,$P$57&lt;=SUM(C1089:E1089),SUM(C1089:E1089)&lt;=$P$58),1+MAX(H$84:H1088),0)</f>
        <v>0</v>
      </c>
      <c r="I1089" s="43">
        <f t="shared" si="315"/>
        <v>0</v>
      </c>
      <c r="J1089" s="219" t="str">
        <f t="shared" si="325"/>
        <v>-</v>
      </c>
      <c r="K1089" s="218" t="str">
        <f>N$79</f>
        <v>-</v>
      </c>
      <c r="L1089" s="46" t="str">
        <f t="shared" si="321"/>
        <v>-</v>
      </c>
      <c r="M1089" s="10" t="str">
        <f t="shared" si="317"/>
        <v>ooo</v>
      </c>
      <c r="N1089" s="42">
        <f t="shared" si="318"/>
        <v>0</v>
      </c>
      <c r="O1089" s="43">
        <f>IF(AND($E$4=N1089,$H$4=M1089,$P$57&lt;=SUM(J1089:L1089),SUM(J1089:L1089)&lt;=$P$58),1+MAX(O$84:O1088),0)</f>
        <v>0</v>
      </c>
      <c r="P1089" s="43">
        <f t="shared" si="319"/>
        <v>0</v>
      </c>
    </row>
    <row r="1090" spans="3:16" x14ac:dyDescent="0.15">
      <c r="C1090" s="217" t="str">
        <f t="shared" si="324"/>
        <v>-</v>
      </c>
      <c r="D1090" s="218" t="str">
        <f>G$80</f>
        <v>-</v>
      </c>
      <c r="E1090" s="46" t="str">
        <f t="shared" si="320"/>
        <v>-</v>
      </c>
      <c r="F1090" s="10" t="str">
        <f t="shared" si="313"/>
        <v>ooo</v>
      </c>
      <c r="G1090" s="42">
        <f t="shared" si="314"/>
        <v>0</v>
      </c>
      <c r="H1090" s="43">
        <f>IF(AND($E$4=G1090,$H$4=F1090,$P$57&lt;=SUM(C1090:E1090),SUM(C1090:E1090)&lt;=$P$58),1+MAX(H$84:H1089),0)</f>
        <v>0</v>
      </c>
      <c r="I1090" s="43">
        <f t="shared" si="315"/>
        <v>0</v>
      </c>
      <c r="J1090" s="219" t="str">
        <f t="shared" si="325"/>
        <v>-</v>
      </c>
      <c r="K1090" s="218" t="str">
        <f>N$80</f>
        <v>-</v>
      </c>
      <c r="L1090" s="46" t="str">
        <f t="shared" si="321"/>
        <v>-</v>
      </c>
      <c r="M1090" s="10" t="str">
        <f t="shared" si="317"/>
        <v>ooo</v>
      </c>
      <c r="N1090" s="42">
        <f t="shared" si="318"/>
        <v>0</v>
      </c>
      <c r="O1090" s="43">
        <f>IF(AND($E$4=N1090,$H$4=M1090,$P$57&lt;=SUM(J1090:L1090),SUM(J1090:L1090)&lt;=$P$58),1+MAX(O$84:O1089),0)</f>
        <v>0</v>
      </c>
      <c r="P1090" s="43">
        <f t="shared" si="319"/>
        <v>0</v>
      </c>
    </row>
    <row r="1091" spans="3:16" x14ac:dyDescent="0.15">
      <c r="C1091" s="217" t="str">
        <f t="shared" si="324"/>
        <v>-</v>
      </c>
      <c r="D1091" s="218" t="str">
        <f>G$81</f>
        <v>-</v>
      </c>
      <c r="E1091" s="46" t="str">
        <f t="shared" si="320"/>
        <v>-</v>
      </c>
      <c r="F1091" s="10" t="str">
        <f t="shared" si="313"/>
        <v>ooo</v>
      </c>
      <c r="G1091" s="42">
        <f t="shared" si="314"/>
        <v>0</v>
      </c>
      <c r="H1091" s="43">
        <f>IF(AND($E$4=G1091,$H$4=F1091,$P$57&lt;=SUM(C1091:E1091),SUM(C1091:E1091)&lt;=$P$58),1+MAX(H$84:H1090),0)</f>
        <v>0</v>
      </c>
      <c r="I1091" s="43">
        <f t="shared" si="315"/>
        <v>0</v>
      </c>
      <c r="J1091" s="219" t="str">
        <f t="shared" si="325"/>
        <v>-</v>
      </c>
      <c r="K1091" s="218" t="str">
        <f>N$81</f>
        <v>-</v>
      </c>
      <c r="L1091" s="46" t="str">
        <f t="shared" si="321"/>
        <v>-</v>
      </c>
      <c r="M1091" s="10" t="str">
        <f t="shared" si="317"/>
        <v>ooo</v>
      </c>
      <c r="N1091" s="42">
        <f t="shared" si="318"/>
        <v>0</v>
      </c>
      <c r="O1091" s="43">
        <f>IF(AND($E$4=N1091,$H$4=M1091,$P$57&lt;=SUM(J1091:L1091),SUM(J1091:L1091)&lt;=$P$58),1+MAX(O$84:O1090),0)</f>
        <v>0</v>
      </c>
      <c r="P1091" s="43">
        <f t="shared" si="319"/>
        <v>0</v>
      </c>
    </row>
    <row r="1092" spans="3:16" x14ac:dyDescent="0.15">
      <c r="C1092" s="217" t="str">
        <f t="shared" ref="C1092:C1107" si="326">F$81</f>
        <v>-</v>
      </c>
      <c r="D1092" s="218">
        <f>G$66</f>
        <v>13</v>
      </c>
      <c r="E1092" s="46" t="str">
        <f t="shared" si="320"/>
        <v>-</v>
      </c>
      <c r="F1092" s="10" t="str">
        <f t="shared" si="313"/>
        <v>oio</v>
      </c>
      <c r="G1092" s="42">
        <f t="shared" si="314"/>
        <v>0</v>
      </c>
      <c r="H1092" s="43">
        <f>IF(AND($E$4=G1092,$H$4=F1092,$P$57&lt;=SUM(C1092:E1092),SUM(C1092:E1092)&lt;=$P$58),1+MAX(H$84:H1091),0)</f>
        <v>0</v>
      </c>
      <c r="I1092" s="43">
        <f t="shared" si="315"/>
        <v>0</v>
      </c>
      <c r="J1092" s="219" t="str">
        <f t="shared" ref="J1092:J1107" si="327">M$81</f>
        <v>-</v>
      </c>
      <c r="K1092" s="218">
        <f>N$66</f>
        <v>13</v>
      </c>
      <c r="L1092" s="46" t="str">
        <f t="shared" si="321"/>
        <v>-</v>
      </c>
      <c r="M1092" s="10" t="str">
        <f t="shared" si="317"/>
        <v>oio</v>
      </c>
      <c r="N1092" s="42">
        <f t="shared" si="318"/>
        <v>0</v>
      </c>
      <c r="O1092" s="43">
        <f>IF(AND($E$4=N1092,$H$4=M1092,$P$57&lt;=SUM(J1092:L1092),SUM(J1092:L1092)&lt;=$P$58),1+MAX(O$84:O1091),0)</f>
        <v>0</v>
      </c>
      <c r="P1092" s="43">
        <f t="shared" si="319"/>
        <v>0</v>
      </c>
    </row>
    <row r="1093" spans="3:16" x14ac:dyDescent="0.15">
      <c r="C1093" s="217" t="str">
        <f t="shared" si="326"/>
        <v>-</v>
      </c>
      <c r="D1093" s="218">
        <f>G$67</f>
        <v>14</v>
      </c>
      <c r="E1093" s="46" t="str">
        <f t="shared" si="320"/>
        <v>-</v>
      </c>
      <c r="F1093" s="10" t="str">
        <f t="shared" si="313"/>
        <v>oio</v>
      </c>
      <c r="G1093" s="42">
        <f t="shared" si="314"/>
        <v>0</v>
      </c>
      <c r="H1093" s="43">
        <f>IF(AND($E$4=G1093,$H$4=F1093,$P$57&lt;=SUM(C1093:E1093),SUM(C1093:E1093)&lt;=$P$58),1+MAX(H$84:H1092),0)</f>
        <v>0</v>
      </c>
      <c r="I1093" s="43">
        <f t="shared" si="315"/>
        <v>0</v>
      </c>
      <c r="J1093" s="219" t="str">
        <f t="shared" si="327"/>
        <v>-</v>
      </c>
      <c r="K1093" s="218" t="str">
        <f>N$67</f>
        <v>-</v>
      </c>
      <c r="L1093" s="46" t="str">
        <f t="shared" si="321"/>
        <v>-</v>
      </c>
      <c r="M1093" s="10" t="str">
        <f t="shared" si="317"/>
        <v>ooo</v>
      </c>
      <c r="N1093" s="42">
        <f t="shared" si="318"/>
        <v>0</v>
      </c>
      <c r="O1093" s="43">
        <f>IF(AND($E$4=N1093,$H$4=M1093,$P$57&lt;=SUM(J1093:L1093),SUM(J1093:L1093)&lt;=$P$58),1+MAX(O$84:O1092),0)</f>
        <v>0</v>
      </c>
      <c r="P1093" s="43">
        <f t="shared" si="319"/>
        <v>0</v>
      </c>
    </row>
    <row r="1094" spans="3:16" x14ac:dyDescent="0.15">
      <c r="C1094" s="217" t="str">
        <f t="shared" si="326"/>
        <v>-</v>
      </c>
      <c r="D1094" s="218" t="str">
        <f>G$68</f>
        <v>-</v>
      </c>
      <c r="E1094" s="46" t="str">
        <f t="shared" si="320"/>
        <v>-</v>
      </c>
      <c r="F1094" s="10" t="str">
        <f t="shared" si="313"/>
        <v>ooo</v>
      </c>
      <c r="G1094" s="42">
        <f t="shared" si="314"/>
        <v>0</v>
      </c>
      <c r="H1094" s="43">
        <f>IF(AND($E$4=G1094,$H$4=F1094,$P$57&lt;=SUM(C1094:E1094),SUM(C1094:E1094)&lt;=$P$58),1+MAX(H$84:H1093),0)</f>
        <v>0</v>
      </c>
      <c r="I1094" s="43">
        <f t="shared" si="315"/>
        <v>0</v>
      </c>
      <c r="J1094" s="219" t="str">
        <f t="shared" si="327"/>
        <v>-</v>
      </c>
      <c r="K1094" s="218" t="str">
        <f>N$68</f>
        <v>-</v>
      </c>
      <c r="L1094" s="46" t="str">
        <f t="shared" si="321"/>
        <v>-</v>
      </c>
      <c r="M1094" s="10" t="str">
        <f t="shared" si="317"/>
        <v>ooo</v>
      </c>
      <c r="N1094" s="42">
        <f t="shared" si="318"/>
        <v>0</v>
      </c>
      <c r="O1094" s="43">
        <f>IF(AND($E$4=N1094,$H$4=M1094,$P$57&lt;=SUM(J1094:L1094),SUM(J1094:L1094)&lt;=$P$58),1+MAX(O$84:O1093),0)</f>
        <v>0</v>
      </c>
      <c r="P1094" s="43">
        <f t="shared" si="319"/>
        <v>0</v>
      </c>
    </row>
    <row r="1095" spans="3:16" x14ac:dyDescent="0.15">
      <c r="C1095" s="217" t="str">
        <f t="shared" si="326"/>
        <v>-</v>
      </c>
      <c r="D1095" s="218" t="str">
        <f>G$69</f>
        <v>-</v>
      </c>
      <c r="E1095" s="46" t="str">
        <f t="shared" si="320"/>
        <v>-</v>
      </c>
      <c r="F1095" s="10" t="str">
        <f t="shared" si="313"/>
        <v>ooo</v>
      </c>
      <c r="G1095" s="42">
        <f t="shared" si="314"/>
        <v>0</v>
      </c>
      <c r="H1095" s="43">
        <f>IF(AND($E$4=G1095,$H$4=F1095,$P$57&lt;=SUM(C1095:E1095),SUM(C1095:E1095)&lt;=$P$58),1+MAX(H$84:H1094),0)</f>
        <v>0</v>
      </c>
      <c r="I1095" s="43">
        <f t="shared" si="315"/>
        <v>0</v>
      </c>
      <c r="J1095" s="219" t="str">
        <f t="shared" si="327"/>
        <v>-</v>
      </c>
      <c r="K1095" s="218" t="str">
        <f>N$69</f>
        <v>-</v>
      </c>
      <c r="L1095" s="46" t="str">
        <f t="shared" si="321"/>
        <v>-</v>
      </c>
      <c r="M1095" s="10" t="str">
        <f t="shared" si="317"/>
        <v>ooo</v>
      </c>
      <c r="N1095" s="42">
        <f t="shared" si="318"/>
        <v>0</v>
      </c>
      <c r="O1095" s="43">
        <f>IF(AND($E$4=N1095,$H$4=M1095,$P$57&lt;=SUM(J1095:L1095),SUM(J1095:L1095)&lt;=$P$58),1+MAX(O$84:O1094),0)</f>
        <v>0</v>
      </c>
      <c r="P1095" s="43">
        <f t="shared" si="319"/>
        <v>0</v>
      </c>
    </row>
    <row r="1096" spans="3:16" x14ac:dyDescent="0.15">
      <c r="C1096" s="217" t="str">
        <f t="shared" si="326"/>
        <v>-</v>
      </c>
      <c r="D1096" s="218" t="str">
        <f>G$70</f>
        <v>-</v>
      </c>
      <c r="E1096" s="46" t="str">
        <f t="shared" si="320"/>
        <v>-</v>
      </c>
      <c r="F1096" s="10" t="str">
        <f t="shared" si="313"/>
        <v>ooo</v>
      </c>
      <c r="G1096" s="42">
        <f t="shared" si="314"/>
        <v>0</v>
      </c>
      <c r="H1096" s="43">
        <f>IF(AND($E$4=G1096,$H$4=F1096,$P$57&lt;=SUM(C1096:E1096),SUM(C1096:E1096)&lt;=$P$58),1+MAX(H$84:H1095),0)</f>
        <v>0</v>
      </c>
      <c r="I1096" s="43">
        <f t="shared" si="315"/>
        <v>0</v>
      </c>
      <c r="J1096" s="219" t="str">
        <f t="shared" si="327"/>
        <v>-</v>
      </c>
      <c r="K1096" s="218" t="str">
        <f>N$70</f>
        <v>-</v>
      </c>
      <c r="L1096" s="46" t="str">
        <f t="shared" si="321"/>
        <v>-</v>
      </c>
      <c r="M1096" s="10" t="str">
        <f t="shared" si="317"/>
        <v>ooo</v>
      </c>
      <c r="N1096" s="42">
        <f t="shared" si="318"/>
        <v>0</v>
      </c>
      <c r="O1096" s="43">
        <f>IF(AND($E$4=N1096,$H$4=M1096,$P$57&lt;=SUM(J1096:L1096),SUM(J1096:L1096)&lt;=$P$58),1+MAX(O$84:O1095),0)</f>
        <v>0</v>
      </c>
      <c r="P1096" s="43">
        <f t="shared" si="319"/>
        <v>0</v>
      </c>
    </row>
    <row r="1097" spans="3:16" x14ac:dyDescent="0.15">
      <c r="C1097" s="217" t="str">
        <f t="shared" si="326"/>
        <v>-</v>
      </c>
      <c r="D1097" s="218" t="str">
        <f>G$71</f>
        <v>-</v>
      </c>
      <c r="E1097" s="46" t="str">
        <f t="shared" si="320"/>
        <v>-</v>
      </c>
      <c r="F1097" s="10" t="str">
        <f t="shared" si="313"/>
        <v>ooo</v>
      </c>
      <c r="G1097" s="42">
        <f t="shared" si="314"/>
        <v>0</v>
      </c>
      <c r="H1097" s="43">
        <f>IF(AND($E$4=G1097,$H$4=F1097,$P$57&lt;=SUM(C1097:E1097),SUM(C1097:E1097)&lt;=$P$58),1+MAX(H$84:H1096),0)</f>
        <v>0</v>
      </c>
      <c r="I1097" s="43">
        <f t="shared" si="315"/>
        <v>0</v>
      </c>
      <c r="J1097" s="219" t="str">
        <f t="shared" si="327"/>
        <v>-</v>
      </c>
      <c r="K1097" s="218" t="str">
        <f>N$71</f>
        <v>-</v>
      </c>
      <c r="L1097" s="46" t="str">
        <f t="shared" si="321"/>
        <v>-</v>
      </c>
      <c r="M1097" s="10" t="str">
        <f t="shared" si="317"/>
        <v>ooo</v>
      </c>
      <c r="N1097" s="42">
        <f t="shared" si="318"/>
        <v>0</v>
      </c>
      <c r="O1097" s="43">
        <f>IF(AND($E$4=N1097,$H$4=M1097,$P$57&lt;=SUM(J1097:L1097),SUM(J1097:L1097)&lt;=$P$58),1+MAX(O$84:O1096),0)</f>
        <v>0</v>
      </c>
      <c r="P1097" s="43">
        <f t="shared" si="319"/>
        <v>0</v>
      </c>
    </row>
    <row r="1098" spans="3:16" x14ac:dyDescent="0.15">
      <c r="C1098" s="217" t="str">
        <f t="shared" si="326"/>
        <v>-</v>
      </c>
      <c r="D1098" s="218" t="str">
        <f>G$72</f>
        <v>-</v>
      </c>
      <c r="E1098" s="46" t="str">
        <f t="shared" si="320"/>
        <v>-</v>
      </c>
      <c r="F1098" s="10" t="str">
        <f t="shared" si="313"/>
        <v>ooo</v>
      </c>
      <c r="G1098" s="42">
        <f t="shared" si="314"/>
        <v>0</v>
      </c>
      <c r="H1098" s="43">
        <f>IF(AND($E$4=G1098,$H$4=F1098,$P$57&lt;=SUM(C1098:E1098),SUM(C1098:E1098)&lt;=$P$58),1+MAX(H$84:H1097),0)</f>
        <v>0</v>
      </c>
      <c r="I1098" s="43">
        <f t="shared" si="315"/>
        <v>0</v>
      </c>
      <c r="J1098" s="219" t="str">
        <f t="shared" si="327"/>
        <v>-</v>
      </c>
      <c r="K1098" s="218" t="str">
        <f>N$72</f>
        <v>-</v>
      </c>
      <c r="L1098" s="46" t="str">
        <f t="shared" si="321"/>
        <v>-</v>
      </c>
      <c r="M1098" s="10" t="str">
        <f t="shared" si="317"/>
        <v>ooo</v>
      </c>
      <c r="N1098" s="42">
        <f t="shared" si="318"/>
        <v>0</v>
      </c>
      <c r="O1098" s="43">
        <f>IF(AND($E$4=N1098,$H$4=M1098,$P$57&lt;=SUM(J1098:L1098),SUM(J1098:L1098)&lt;=$P$58),1+MAX(O$84:O1097),0)</f>
        <v>0</v>
      </c>
      <c r="P1098" s="43">
        <f t="shared" si="319"/>
        <v>0</v>
      </c>
    </row>
    <row r="1099" spans="3:16" x14ac:dyDescent="0.15">
      <c r="C1099" s="217" t="str">
        <f t="shared" si="326"/>
        <v>-</v>
      </c>
      <c r="D1099" s="218" t="str">
        <f>G$73</f>
        <v>-</v>
      </c>
      <c r="E1099" s="46" t="str">
        <f t="shared" si="320"/>
        <v>-</v>
      </c>
      <c r="F1099" s="10" t="str">
        <f t="shared" si="313"/>
        <v>ooo</v>
      </c>
      <c r="G1099" s="42">
        <f t="shared" si="314"/>
        <v>0</v>
      </c>
      <c r="H1099" s="43">
        <f>IF(AND($E$4=G1099,$H$4=F1099,$P$57&lt;=SUM(C1099:E1099),SUM(C1099:E1099)&lt;=$P$58),1+MAX(H$84:H1098),0)</f>
        <v>0</v>
      </c>
      <c r="I1099" s="43">
        <f t="shared" si="315"/>
        <v>0</v>
      </c>
      <c r="J1099" s="219" t="str">
        <f t="shared" si="327"/>
        <v>-</v>
      </c>
      <c r="K1099" s="218" t="str">
        <f>N$73</f>
        <v>-</v>
      </c>
      <c r="L1099" s="46" t="str">
        <f t="shared" si="321"/>
        <v>-</v>
      </c>
      <c r="M1099" s="10" t="str">
        <f t="shared" si="317"/>
        <v>ooo</v>
      </c>
      <c r="N1099" s="42">
        <f t="shared" si="318"/>
        <v>0</v>
      </c>
      <c r="O1099" s="43">
        <f>IF(AND($E$4=N1099,$H$4=M1099,$P$57&lt;=SUM(J1099:L1099),SUM(J1099:L1099)&lt;=$P$58),1+MAX(O$84:O1098),0)</f>
        <v>0</v>
      </c>
      <c r="P1099" s="43">
        <f t="shared" si="319"/>
        <v>0</v>
      </c>
    </row>
    <row r="1100" spans="3:16" x14ac:dyDescent="0.15">
      <c r="C1100" s="217" t="str">
        <f t="shared" si="326"/>
        <v>-</v>
      </c>
      <c r="D1100" s="218" t="str">
        <f>G$74</f>
        <v>-</v>
      </c>
      <c r="E1100" s="46" t="str">
        <f t="shared" si="320"/>
        <v>-</v>
      </c>
      <c r="F1100" s="10" t="str">
        <f t="shared" si="313"/>
        <v>ooo</v>
      </c>
      <c r="G1100" s="42">
        <f t="shared" si="314"/>
        <v>0</v>
      </c>
      <c r="H1100" s="43">
        <f>IF(AND($E$4=G1100,$H$4=F1100,$P$57&lt;=SUM(C1100:E1100),SUM(C1100:E1100)&lt;=$P$58),1+MAX(H$84:H1099),0)</f>
        <v>0</v>
      </c>
      <c r="I1100" s="43">
        <f t="shared" si="315"/>
        <v>0</v>
      </c>
      <c r="J1100" s="219" t="str">
        <f t="shared" si="327"/>
        <v>-</v>
      </c>
      <c r="K1100" s="218" t="str">
        <f>N$74</f>
        <v>-</v>
      </c>
      <c r="L1100" s="46" t="str">
        <f t="shared" si="321"/>
        <v>-</v>
      </c>
      <c r="M1100" s="10" t="str">
        <f t="shared" si="317"/>
        <v>ooo</v>
      </c>
      <c r="N1100" s="42">
        <f t="shared" si="318"/>
        <v>0</v>
      </c>
      <c r="O1100" s="43">
        <f>IF(AND($E$4=N1100,$H$4=M1100,$P$57&lt;=SUM(J1100:L1100),SUM(J1100:L1100)&lt;=$P$58),1+MAX(O$84:O1099),0)</f>
        <v>0</v>
      </c>
      <c r="P1100" s="43">
        <f t="shared" si="319"/>
        <v>0</v>
      </c>
    </row>
    <row r="1101" spans="3:16" x14ac:dyDescent="0.15">
      <c r="C1101" s="217" t="str">
        <f t="shared" si="326"/>
        <v>-</v>
      </c>
      <c r="D1101" s="218" t="str">
        <f>G$75</f>
        <v>-</v>
      </c>
      <c r="E1101" s="46" t="str">
        <f t="shared" si="320"/>
        <v>-</v>
      </c>
      <c r="F1101" s="10" t="str">
        <f t="shared" si="313"/>
        <v>ooo</v>
      </c>
      <c r="G1101" s="42">
        <f t="shared" si="314"/>
        <v>0</v>
      </c>
      <c r="H1101" s="43">
        <f>IF(AND($E$4=G1101,$H$4=F1101,$P$57&lt;=SUM(C1101:E1101),SUM(C1101:E1101)&lt;=$P$58),1+MAX(H$84:H1100),0)</f>
        <v>0</v>
      </c>
      <c r="I1101" s="43">
        <f t="shared" si="315"/>
        <v>0</v>
      </c>
      <c r="J1101" s="219" t="str">
        <f t="shared" si="327"/>
        <v>-</v>
      </c>
      <c r="K1101" s="218" t="str">
        <f>N$75</f>
        <v>-</v>
      </c>
      <c r="L1101" s="46" t="str">
        <f t="shared" si="321"/>
        <v>-</v>
      </c>
      <c r="M1101" s="10" t="str">
        <f t="shared" si="317"/>
        <v>ooo</v>
      </c>
      <c r="N1101" s="42">
        <f t="shared" si="318"/>
        <v>0</v>
      </c>
      <c r="O1101" s="43">
        <f>IF(AND($E$4=N1101,$H$4=M1101,$P$57&lt;=SUM(J1101:L1101),SUM(J1101:L1101)&lt;=$P$58),1+MAX(O$84:O1100),0)</f>
        <v>0</v>
      </c>
      <c r="P1101" s="43">
        <f t="shared" si="319"/>
        <v>0</v>
      </c>
    </row>
    <row r="1102" spans="3:16" x14ac:dyDescent="0.15">
      <c r="C1102" s="217" t="str">
        <f t="shared" si="326"/>
        <v>-</v>
      </c>
      <c r="D1102" s="218" t="str">
        <f>G$76</f>
        <v>-</v>
      </c>
      <c r="E1102" s="46" t="str">
        <f t="shared" si="320"/>
        <v>-</v>
      </c>
      <c r="F1102" s="10" t="str">
        <f t="shared" si="313"/>
        <v>ooo</v>
      </c>
      <c r="G1102" s="42">
        <f t="shared" si="314"/>
        <v>0</v>
      </c>
      <c r="H1102" s="43">
        <f>IF(AND($E$4=G1102,$H$4=F1102,$P$57&lt;=SUM(C1102:E1102),SUM(C1102:E1102)&lt;=$P$58),1+MAX(H$84:H1101),0)</f>
        <v>0</v>
      </c>
      <c r="I1102" s="43">
        <f t="shared" si="315"/>
        <v>0</v>
      </c>
      <c r="J1102" s="219" t="str">
        <f t="shared" si="327"/>
        <v>-</v>
      </c>
      <c r="K1102" s="218" t="str">
        <f>N$76</f>
        <v>-</v>
      </c>
      <c r="L1102" s="46" t="str">
        <f t="shared" si="321"/>
        <v>-</v>
      </c>
      <c r="M1102" s="10" t="str">
        <f t="shared" si="317"/>
        <v>ooo</v>
      </c>
      <c r="N1102" s="42">
        <f t="shared" si="318"/>
        <v>0</v>
      </c>
      <c r="O1102" s="43">
        <f>IF(AND($E$4=N1102,$H$4=M1102,$P$57&lt;=SUM(J1102:L1102),SUM(J1102:L1102)&lt;=$P$58),1+MAX(O$84:O1101),0)</f>
        <v>0</v>
      </c>
      <c r="P1102" s="43">
        <f t="shared" si="319"/>
        <v>0</v>
      </c>
    </row>
    <row r="1103" spans="3:16" x14ac:dyDescent="0.15">
      <c r="C1103" s="217" t="str">
        <f t="shared" si="326"/>
        <v>-</v>
      </c>
      <c r="D1103" s="218" t="str">
        <f>G$77</f>
        <v>-</v>
      </c>
      <c r="E1103" s="46" t="str">
        <f t="shared" si="320"/>
        <v>-</v>
      </c>
      <c r="F1103" s="10" t="str">
        <f t="shared" si="313"/>
        <v>ooo</v>
      </c>
      <c r="G1103" s="42">
        <f t="shared" si="314"/>
        <v>0</v>
      </c>
      <c r="H1103" s="43">
        <f>IF(AND($E$4=G1103,$H$4=F1103,$P$57&lt;=SUM(C1103:E1103),SUM(C1103:E1103)&lt;=$P$58),1+MAX(H$84:H1102),0)</f>
        <v>0</v>
      </c>
      <c r="I1103" s="43">
        <f t="shared" si="315"/>
        <v>0</v>
      </c>
      <c r="J1103" s="219" t="str">
        <f t="shared" si="327"/>
        <v>-</v>
      </c>
      <c r="K1103" s="218" t="str">
        <f>N$77</f>
        <v>-</v>
      </c>
      <c r="L1103" s="46" t="str">
        <f t="shared" si="321"/>
        <v>-</v>
      </c>
      <c r="M1103" s="10" t="str">
        <f t="shared" si="317"/>
        <v>ooo</v>
      </c>
      <c r="N1103" s="42">
        <f t="shared" si="318"/>
        <v>0</v>
      </c>
      <c r="O1103" s="43">
        <f>IF(AND($E$4=N1103,$H$4=M1103,$P$57&lt;=SUM(J1103:L1103),SUM(J1103:L1103)&lt;=$P$58),1+MAX(O$84:O1102),0)</f>
        <v>0</v>
      </c>
      <c r="P1103" s="43">
        <f t="shared" si="319"/>
        <v>0</v>
      </c>
    </row>
    <row r="1104" spans="3:16" x14ac:dyDescent="0.15">
      <c r="C1104" s="217" t="str">
        <f t="shared" si="326"/>
        <v>-</v>
      </c>
      <c r="D1104" s="218" t="str">
        <f>G$78</f>
        <v>-</v>
      </c>
      <c r="E1104" s="46" t="str">
        <f t="shared" si="320"/>
        <v>-</v>
      </c>
      <c r="F1104" s="10" t="str">
        <f t="shared" si="313"/>
        <v>ooo</v>
      </c>
      <c r="G1104" s="42">
        <f t="shared" si="314"/>
        <v>0</v>
      </c>
      <c r="H1104" s="43">
        <f>IF(AND($E$4=G1104,$H$4=F1104,$P$57&lt;=SUM(C1104:E1104),SUM(C1104:E1104)&lt;=$P$58),1+MAX(H$84:H1103),0)</f>
        <v>0</v>
      </c>
      <c r="I1104" s="43">
        <f t="shared" si="315"/>
        <v>0</v>
      </c>
      <c r="J1104" s="219" t="str">
        <f t="shared" si="327"/>
        <v>-</v>
      </c>
      <c r="K1104" s="218" t="str">
        <f>N$78</f>
        <v>-</v>
      </c>
      <c r="L1104" s="46" t="str">
        <f t="shared" si="321"/>
        <v>-</v>
      </c>
      <c r="M1104" s="10" t="str">
        <f t="shared" si="317"/>
        <v>ooo</v>
      </c>
      <c r="N1104" s="42">
        <f t="shared" si="318"/>
        <v>0</v>
      </c>
      <c r="O1104" s="43">
        <f>IF(AND($E$4=N1104,$H$4=M1104,$P$57&lt;=SUM(J1104:L1104),SUM(J1104:L1104)&lt;=$P$58),1+MAX(O$84:O1103),0)</f>
        <v>0</v>
      </c>
      <c r="P1104" s="43">
        <f t="shared" si="319"/>
        <v>0</v>
      </c>
    </row>
    <row r="1105" spans="3:16" x14ac:dyDescent="0.15">
      <c r="C1105" s="217" t="str">
        <f t="shared" si="326"/>
        <v>-</v>
      </c>
      <c r="D1105" s="218" t="str">
        <f>G$79</f>
        <v>-</v>
      </c>
      <c r="E1105" s="46" t="str">
        <f t="shared" si="320"/>
        <v>-</v>
      </c>
      <c r="F1105" s="10" t="str">
        <f t="shared" si="313"/>
        <v>ooo</v>
      </c>
      <c r="G1105" s="42">
        <f t="shared" si="314"/>
        <v>0</v>
      </c>
      <c r="H1105" s="43">
        <f>IF(AND($E$4=G1105,$H$4=F1105,$P$57&lt;=SUM(C1105:E1105),SUM(C1105:E1105)&lt;=$P$58),1+MAX(H$84:H1104),0)</f>
        <v>0</v>
      </c>
      <c r="I1105" s="43">
        <f t="shared" si="315"/>
        <v>0</v>
      </c>
      <c r="J1105" s="219" t="str">
        <f t="shared" si="327"/>
        <v>-</v>
      </c>
      <c r="K1105" s="218" t="str">
        <f>N$79</f>
        <v>-</v>
      </c>
      <c r="L1105" s="46" t="str">
        <f t="shared" si="321"/>
        <v>-</v>
      </c>
      <c r="M1105" s="10" t="str">
        <f t="shared" si="317"/>
        <v>ooo</v>
      </c>
      <c r="N1105" s="42">
        <f t="shared" si="318"/>
        <v>0</v>
      </c>
      <c r="O1105" s="43">
        <f>IF(AND($E$4=N1105,$H$4=M1105,$P$57&lt;=SUM(J1105:L1105),SUM(J1105:L1105)&lt;=$P$58),1+MAX(O$84:O1104),0)</f>
        <v>0</v>
      </c>
      <c r="P1105" s="43">
        <f t="shared" si="319"/>
        <v>0</v>
      </c>
    </row>
    <row r="1106" spans="3:16" x14ac:dyDescent="0.15">
      <c r="C1106" s="217" t="str">
        <f t="shared" si="326"/>
        <v>-</v>
      </c>
      <c r="D1106" s="218" t="str">
        <f>G$80</f>
        <v>-</v>
      </c>
      <c r="E1106" s="46" t="str">
        <f t="shared" si="320"/>
        <v>-</v>
      </c>
      <c r="F1106" s="10" t="str">
        <f t="shared" si="313"/>
        <v>ooo</v>
      </c>
      <c r="G1106" s="42">
        <f t="shared" si="314"/>
        <v>0</v>
      </c>
      <c r="H1106" s="43">
        <f>IF(AND($E$4=G1106,$H$4=F1106,$P$57&lt;=SUM(C1106:E1106),SUM(C1106:E1106)&lt;=$P$58),1+MAX(H$84:H1105),0)</f>
        <v>0</v>
      </c>
      <c r="I1106" s="43">
        <f t="shared" si="315"/>
        <v>0</v>
      </c>
      <c r="J1106" s="219" t="str">
        <f t="shared" si="327"/>
        <v>-</v>
      </c>
      <c r="K1106" s="218" t="str">
        <f>N$80</f>
        <v>-</v>
      </c>
      <c r="L1106" s="46" t="str">
        <f t="shared" si="321"/>
        <v>-</v>
      </c>
      <c r="M1106" s="10" t="str">
        <f t="shared" si="317"/>
        <v>ooo</v>
      </c>
      <c r="N1106" s="42">
        <f t="shared" si="318"/>
        <v>0</v>
      </c>
      <c r="O1106" s="43">
        <f>IF(AND($E$4=N1106,$H$4=M1106,$P$57&lt;=SUM(J1106:L1106),SUM(J1106:L1106)&lt;=$P$58),1+MAX(O$84:O1105),0)</f>
        <v>0</v>
      </c>
      <c r="P1106" s="43">
        <f t="shared" si="319"/>
        <v>0</v>
      </c>
    </row>
    <row r="1107" spans="3:16" x14ac:dyDescent="0.15">
      <c r="C1107" s="217" t="str">
        <f t="shared" si="326"/>
        <v>-</v>
      </c>
      <c r="D1107" s="218" t="str">
        <f>G$81</f>
        <v>-</v>
      </c>
      <c r="E1107" s="46" t="str">
        <f t="shared" si="320"/>
        <v>-</v>
      </c>
      <c r="F1107" s="10" t="str">
        <f t="shared" si="313"/>
        <v>ooo</v>
      </c>
      <c r="G1107" s="42">
        <f t="shared" si="314"/>
        <v>0</v>
      </c>
      <c r="H1107" s="43">
        <f>IF(AND($E$4=G1107,$H$4=F1107,$P$57&lt;=SUM(C1107:E1107),SUM(C1107:E1107)&lt;=$P$58),1+MAX(H$84:H1106),0)</f>
        <v>0</v>
      </c>
      <c r="I1107" s="43">
        <f t="shared" si="315"/>
        <v>0</v>
      </c>
      <c r="J1107" s="219" t="str">
        <f t="shared" si="327"/>
        <v>-</v>
      </c>
      <c r="K1107" s="218" t="str">
        <f>N$81</f>
        <v>-</v>
      </c>
      <c r="L1107" s="46" t="str">
        <f t="shared" si="321"/>
        <v>-</v>
      </c>
      <c r="M1107" s="10" t="str">
        <f t="shared" si="317"/>
        <v>ooo</v>
      </c>
      <c r="N1107" s="42">
        <f t="shared" si="318"/>
        <v>0</v>
      </c>
      <c r="O1107" s="43">
        <f>IF(AND($E$4=N1107,$H$4=M1107,$P$57&lt;=SUM(J1107:L1107),SUM(J1107:L1107)&lt;=$P$58),1+MAX(O$84:O1106),0)</f>
        <v>0</v>
      </c>
      <c r="P1107" s="43">
        <f t="shared" si="319"/>
        <v>0</v>
      </c>
    </row>
    <row r="1108" spans="3:16" x14ac:dyDescent="0.15">
      <c r="C1108" s="217">
        <f>F$66</f>
        <v>9</v>
      </c>
      <c r="D1108" s="218">
        <f>G$66</f>
        <v>13</v>
      </c>
      <c r="E1108" s="41" t="str">
        <f>H$70</f>
        <v>-</v>
      </c>
      <c r="F1108" s="10" t="str">
        <f t="shared" ref="F1108:F1171" si="328">IF(MAX(C1108:E1108)=C1108,"i","o")&amp;IF(MAX(C1108:E1108)=D1108,"i","o")&amp;IF(MAX(C1108:E1108)=E1108,"i","o")</f>
        <v>oio</v>
      </c>
      <c r="G1108" s="42">
        <f t="shared" ref="G1108:G1171" si="329">IF(COUNTIF(C1108:E1108,"-")&gt;0,0,TRUNC((F$56+C1108)*(G$56+D1108)^0.5*(H$56+E1108)^0.5*I$56^2/10))</f>
        <v>0</v>
      </c>
      <c r="H1108" s="43">
        <f>IF(AND($E$4=G1108,$H$4=F1108,$P$57&lt;=SUM(C1108:E1108),SUM(C1108:E1108)&lt;=$P$58),1+MAX(H$84:H1107),0)</f>
        <v>0</v>
      </c>
      <c r="I1108" s="43">
        <f t="shared" ref="I1108:I1171" si="330">IF(H1108=0,0,DEC2HEX(C1108)&amp;DEC2HEX(D1108)&amp;DEC2HEX(E1108))</f>
        <v>0</v>
      </c>
      <c r="J1108" s="219">
        <f>M$66</f>
        <v>11</v>
      </c>
      <c r="K1108" s="218">
        <f>N$66</f>
        <v>13</v>
      </c>
      <c r="L1108" s="41" t="str">
        <f>O$70</f>
        <v>-</v>
      </c>
      <c r="M1108" s="10" t="str">
        <f t="shared" ref="M1108:M1171" si="331">IF(MAX(J1108:L1108)=J1108,"i","o")&amp;IF(MAX(J1108:L1108)=K1108,"i","o")&amp;IF(MAX(J1108:L1108)=L1108,"i","o")</f>
        <v>oio</v>
      </c>
      <c r="N1108" s="42">
        <f t="shared" ref="N1108:N1171" si="332">IF(COUNTIF(J1108:L1108,"-")&gt;0,0,TRUNC((M$56+J1108)*(N$56+K1108)^0.5*(O$56+L1108)^0.5*P$56^2/10))</f>
        <v>0</v>
      </c>
      <c r="O1108" s="43">
        <f>IF(AND($E$4=N1108,$H$4=M1108,$P$57&lt;=SUM(J1108:L1108),SUM(J1108:L1108)&lt;=$P$58),1+MAX(O$84:O1107),0)</f>
        <v>0</v>
      </c>
      <c r="P1108" s="43">
        <f t="shared" ref="P1108:P1171" si="333">IF(O1108=0,0,DEC2HEX(J1108)&amp;DEC2HEX(K1108)&amp;DEC2HEX(L1108))</f>
        <v>0</v>
      </c>
    </row>
    <row r="1109" spans="3:16" x14ac:dyDescent="0.15">
      <c r="C1109" s="217">
        <f t="shared" ref="C1109:C1123" si="334">F$66</f>
        <v>9</v>
      </c>
      <c r="D1109" s="218">
        <f>G$67</f>
        <v>14</v>
      </c>
      <c r="E1109" s="46" t="str">
        <f>E1108</f>
        <v>-</v>
      </c>
      <c r="F1109" s="10" t="str">
        <f t="shared" si="328"/>
        <v>oio</v>
      </c>
      <c r="G1109" s="42">
        <f t="shared" si="329"/>
        <v>0</v>
      </c>
      <c r="H1109" s="43">
        <f>IF(AND($E$4=G1109,$H$4=F1109,$P$57&lt;=SUM(C1109:E1109),SUM(C1109:E1109)&lt;=$P$58),1+MAX(H$84:H1108),0)</f>
        <v>0</v>
      </c>
      <c r="I1109" s="43">
        <f t="shared" si="330"/>
        <v>0</v>
      </c>
      <c r="J1109" s="219">
        <f t="shared" ref="J1109:J1123" si="335">M$66</f>
        <v>11</v>
      </c>
      <c r="K1109" s="218" t="str">
        <f>N$67</f>
        <v>-</v>
      </c>
      <c r="L1109" s="46" t="str">
        <f>L1108</f>
        <v>-</v>
      </c>
      <c r="M1109" s="10" t="str">
        <f t="shared" si="331"/>
        <v>ioo</v>
      </c>
      <c r="N1109" s="42">
        <f t="shared" si="332"/>
        <v>0</v>
      </c>
      <c r="O1109" s="43">
        <f>IF(AND($E$4=N1109,$H$4=M1109,$P$57&lt;=SUM(J1109:L1109),SUM(J1109:L1109)&lt;=$P$58),1+MAX(O$84:O1108),0)</f>
        <v>0</v>
      </c>
      <c r="P1109" s="43">
        <f t="shared" si="333"/>
        <v>0</v>
      </c>
    </row>
    <row r="1110" spans="3:16" x14ac:dyDescent="0.15">
      <c r="C1110" s="217">
        <f t="shared" si="334"/>
        <v>9</v>
      </c>
      <c r="D1110" s="218" t="str">
        <f>G$68</f>
        <v>-</v>
      </c>
      <c r="E1110" s="46" t="str">
        <f t="shared" ref="E1110:E1173" si="336">E1109</f>
        <v>-</v>
      </c>
      <c r="F1110" s="10" t="str">
        <f t="shared" si="328"/>
        <v>ioo</v>
      </c>
      <c r="G1110" s="42">
        <f t="shared" si="329"/>
        <v>0</v>
      </c>
      <c r="H1110" s="43">
        <f>IF(AND($E$4=G1110,$H$4=F1110,$P$57&lt;=SUM(C1110:E1110),SUM(C1110:E1110)&lt;=$P$58),1+MAX(H$84:H1109),0)</f>
        <v>0</v>
      </c>
      <c r="I1110" s="43">
        <f t="shared" si="330"/>
        <v>0</v>
      </c>
      <c r="J1110" s="219">
        <f t="shared" si="335"/>
        <v>11</v>
      </c>
      <c r="K1110" s="218" t="str">
        <f>N$68</f>
        <v>-</v>
      </c>
      <c r="L1110" s="46" t="str">
        <f t="shared" ref="L1110:L1173" si="337">L1109</f>
        <v>-</v>
      </c>
      <c r="M1110" s="10" t="str">
        <f t="shared" si="331"/>
        <v>ioo</v>
      </c>
      <c r="N1110" s="42">
        <f t="shared" si="332"/>
        <v>0</v>
      </c>
      <c r="O1110" s="43">
        <f>IF(AND($E$4=N1110,$H$4=M1110,$P$57&lt;=SUM(J1110:L1110),SUM(J1110:L1110)&lt;=$P$58),1+MAX(O$84:O1109),0)</f>
        <v>0</v>
      </c>
      <c r="P1110" s="43">
        <f t="shared" si="333"/>
        <v>0</v>
      </c>
    </row>
    <row r="1111" spans="3:16" x14ac:dyDescent="0.15">
      <c r="C1111" s="217">
        <f t="shared" si="334"/>
        <v>9</v>
      </c>
      <c r="D1111" s="218" t="str">
        <f>G$69</f>
        <v>-</v>
      </c>
      <c r="E1111" s="46" t="str">
        <f t="shared" si="336"/>
        <v>-</v>
      </c>
      <c r="F1111" s="10" t="str">
        <f t="shared" si="328"/>
        <v>ioo</v>
      </c>
      <c r="G1111" s="42">
        <f t="shared" si="329"/>
        <v>0</v>
      </c>
      <c r="H1111" s="43">
        <f>IF(AND($E$4=G1111,$H$4=F1111,$P$57&lt;=SUM(C1111:E1111),SUM(C1111:E1111)&lt;=$P$58),1+MAX(H$84:H1110),0)</f>
        <v>0</v>
      </c>
      <c r="I1111" s="43">
        <f t="shared" si="330"/>
        <v>0</v>
      </c>
      <c r="J1111" s="219">
        <f t="shared" si="335"/>
        <v>11</v>
      </c>
      <c r="K1111" s="218" t="str">
        <f>N$69</f>
        <v>-</v>
      </c>
      <c r="L1111" s="46" t="str">
        <f t="shared" si="337"/>
        <v>-</v>
      </c>
      <c r="M1111" s="10" t="str">
        <f t="shared" si="331"/>
        <v>ioo</v>
      </c>
      <c r="N1111" s="42">
        <f t="shared" si="332"/>
        <v>0</v>
      </c>
      <c r="O1111" s="43">
        <f>IF(AND($E$4=N1111,$H$4=M1111,$P$57&lt;=SUM(J1111:L1111),SUM(J1111:L1111)&lt;=$P$58),1+MAX(O$84:O1110),0)</f>
        <v>0</v>
      </c>
      <c r="P1111" s="43">
        <f t="shared" si="333"/>
        <v>0</v>
      </c>
    </row>
    <row r="1112" spans="3:16" x14ac:dyDescent="0.15">
      <c r="C1112" s="217">
        <f t="shared" si="334"/>
        <v>9</v>
      </c>
      <c r="D1112" s="218" t="str">
        <f>G$70</f>
        <v>-</v>
      </c>
      <c r="E1112" s="46" t="str">
        <f t="shared" si="336"/>
        <v>-</v>
      </c>
      <c r="F1112" s="10" t="str">
        <f t="shared" si="328"/>
        <v>ioo</v>
      </c>
      <c r="G1112" s="42">
        <f t="shared" si="329"/>
        <v>0</v>
      </c>
      <c r="H1112" s="43">
        <f>IF(AND($E$4=G1112,$H$4=F1112,$P$57&lt;=SUM(C1112:E1112),SUM(C1112:E1112)&lt;=$P$58),1+MAX(H$84:H1111),0)</f>
        <v>0</v>
      </c>
      <c r="I1112" s="43">
        <f t="shared" si="330"/>
        <v>0</v>
      </c>
      <c r="J1112" s="219">
        <f t="shared" si="335"/>
        <v>11</v>
      </c>
      <c r="K1112" s="218" t="str">
        <f>N$70</f>
        <v>-</v>
      </c>
      <c r="L1112" s="46" t="str">
        <f t="shared" si="337"/>
        <v>-</v>
      </c>
      <c r="M1112" s="10" t="str">
        <f t="shared" si="331"/>
        <v>ioo</v>
      </c>
      <c r="N1112" s="42">
        <f t="shared" si="332"/>
        <v>0</v>
      </c>
      <c r="O1112" s="43">
        <f>IF(AND($E$4=N1112,$H$4=M1112,$P$57&lt;=SUM(J1112:L1112),SUM(J1112:L1112)&lt;=$P$58),1+MAX(O$84:O1111),0)</f>
        <v>0</v>
      </c>
      <c r="P1112" s="43">
        <f t="shared" si="333"/>
        <v>0</v>
      </c>
    </row>
    <row r="1113" spans="3:16" x14ac:dyDescent="0.15">
      <c r="C1113" s="217">
        <f t="shared" si="334"/>
        <v>9</v>
      </c>
      <c r="D1113" s="218" t="str">
        <f>G$71</f>
        <v>-</v>
      </c>
      <c r="E1113" s="46" t="str">
        <f t="shared" si="336"/>
        <v>-</v>
      </c>
      <c r="F1113" s="10" t="str">
        <f t="shared" si="328"/>
        <v>ioo</v>
      </c>
      <c r="G1113" s="42">
        <f t="shared" si="329"/>
        <v>0</v>
      </c>
      <c r="H1113" s="43">
        <f>IF(AND($E$4=G1113,$H$4=F1113,$P$57&lt;=SUM(C1113:E1113),SUM(C1113:E1113)&lt;=$P$58),1+MAX(H$84:H1112),0)</f>
        <v>0</v>
      </c>
      <c r="I1113" s="43">
        <f t="shared" si="330"/>
        <v>0</v>
      </c>
      <c r="J1113" s="219">
        <f t="shared" si="335"/>
        <v>11</v>
      </c>
      <c r="K1113" s="218" t="str">
        <f>N$71</f>
        <v>-</v>
      </c>
      <c r="L1113" s="46" t="str">
        <f t="shared" si="337"/>
        <v>-</v>
      </c>
      <c r="M1113" s="10" t="str">
        <f t="shared" si="331"/>
        <v>ioo</v>
      </c>
      <c r="N1113" s="42">
        <f t="shared" si="332"/>
        <v>0</v>
      </c>
      <c r="O1113" s="43">
        <f>IF(AND($E$4=N1113,$H$4=M1113,$P$57&lt;=SUM(J1113:L1113),SUM(J1113:L1113)&lt;=$P$58),1+MAX(O$84:O1112),0)</f>
        <v>0</v>
      </c>
      <c r="P1113" s="43">
        <f t="shared" si="333"/>
        <v>0</v>
      </c>
    </row>
    <row r="1114" spans="3:16" x14ac:dyDescent="0.15">
      <c r="C1114" s="217">
        <f t="shared" si="334"/>
        <v>9</v>
      </c>
      <c r="D1114" s="218" t="str">
        <f>G$72</f>
        <v>-</v>
      </c>
      <c r="E1114" s="46" t="str">
        <f t="shared" si="336"/>
        <v>-</v>
      </c>
      <c r="F1114" s="10" t="str">
        <f t="shared" si="328"/>
        <v>ioo</v>
      </c>
      <c r="G1114" s="42">
        <f t="shared" si="329"/>
        <v>0</v>
      </c>
      <c r="H1114" s="43">
        <f>IF(AND($E$4=G1114,$H$4=F1114,$P$57&lt;=SUM(C1114:E1114),SUM(C1114:E1114)&lt;=$P$58),1+MAX(H$84:H1113),0)</f>
        <v>0</v>
      </c>
      <c r="I1114" s="43">
        <f t="shared" si="330"/>
        <v>0</v>
      </c>
      <c r="J1114" s="219">
        <f t="shared" si="335"/>
        <v>11</v>
      </c>
      <c r="K1114" s="218" t="str">
        <f>N$72</f>
        <v>-</v>
      </c>
      <c r="L1114" s="46" t="str">
        <f t="shared" si="337"/>
        <v>-</v>
      </c>
      <c r="M1114" s="10" t="str">
        <f t="shared" si="331"/>
        <v>ioo</v>
      </c>
      <c r="N1114" s="42">
        <f t="shared" si="332"/>
        <v>0</v>
      </c>
      <c r="O1114" s="43">
        <f>IF(AND($E$4=N1114,$H$4=M1114,$P$57&lt;=SUM(J1114:L1114),SUM(J1114:L1114)&lt;=$P$58),1+MAX(O$84:O1113),0)</f>
        <v>0</v>
      </c>
      <c r="P1114" s="43">
        <f t="shared" si="333"/>
        <v>0</v>
      </c>
    </row>
    <row r="1115" spans="3:16" x14ac:dyDescent="0.15">
      <c r="C1115" s="217">
        <f t="shared" si="334"/>
        <v>9</v>
      </c>
      <c r="D1115" s="218" t="str">
        <f>G$73</f>
        <v>-</v>
      </c>
      <c r="E1115" s="46" t="str">
        <f t="shared" si="336"/>
        <v>-</v>
      </c>
      <c r="F1115" s="10" t="str">
        <f t="shared" si="328"/>
        <v>ioo</v>
      </c>
      <c r="G1115" s="42">
        <f t="shared" si="329"/>
        <v>0</v>
      </c>
      <c r="H1115" s="43">
        <f>IF(AND($E$4=G1115,$H$4=F1115,$P$57&lt;=SUM(C1115:E1115),SUM(C1115:E1115)&lt;=$P$58),1+MAX(H$84:H1114),0)</f>
        <v>0</v>
      </c>
      <c r="I1115" s="43">
        <f t="shared" si="330"/>
        <v>0</v>
      </c>
      <c r="J1115" s="219">
        <f t="shared" si="335"/>
        <v>11</v>
      </c>
      <c r="K1115" s="218" t="str">
        <f>N$73</f>
        <v>-</v>
      </c>
      <c r="L1115" s="46" t="str">
        <f t="shared" si="337"/>
        <v>-</v>
      </c>
      <c r="M1115" s="10" t="str">
        <f t="shared" si="331"/>
        <v>ioo</v>
      </c>
      <c r="N1115" s="42">
        <f t="shared" si="332"/>
        <v>0</v>
      </c>
      <c r="O1115" s="43">
        <f>IF(AND($E$4=N1115,$H$4=M1115,$P$57&lt;=SUM(J1115:L1115),SUM(J1115:L1115)&lt;=$P$58),1+MAX(O$84:O1114),0)</f>
        <v>0</v>
      </c>
      <c r="P1115" s="43">
        <f t="shared" si="333"/>
        <v>0</v>
      </c>
    </row>
    <row r="1116" spans="3:16" x14ac:dyDescent="0.15">
      <c r="C1116" s="217">
        <f t="shared" si="334"/>
        <v>9</v>
      </c>
      <c r="D1116" s="218" t="str">
        <f>G$74</f>
        <v>-</v>
      </c>
      <c r="E1116" s="46" t="str">
        <f t="shared" si="336"/>
        <v>-</v>
      </c>
      <c r="F1116" s="10" t="str">
        <f t="shared" si="328"/>
        <v>ioo</v>
      </c>
      <c r="G1116" s="42">
        <f t="shared" si="329"/>
        <v>0</v>
      </c>
      <c r="H1116" s="43">
        <f>IF(AND($E$4=G1116,$H$4=F1116,$P$57&lt;=SUM(C1116:E1116),SUM(C1116:E1116)&lt;=$P$58),1+MAX(H$84:H1115),0)</f>
        <v>0</v>
      </c>
      <c r="I1116" s="43">
        <f t="shared" si="330"/>
        <v>0</v>
      </c>
      <c r="J1116" s="219">
        <f t="shared" si="335"/>
        <v>11</v>
      </c>
      <c r="K1116" s="218" t="str">
        <f>N$74</f>
        <v>-</v>
      </c>
      <c r="L1116" s="46" t="str">
        <f t="shared" si="337"/>
        <v>-</v>
      </c>
      <c r="M1116" s="10" t="str">
        <f t="shared" si="331"/>
        <v>ioo</v>
      </c>
      <c r="N1116" s="42">
        <f t="shared" si="332"/>
        <v>0</v>
      </c>
      <c r="O1116" s="43">
        <f>IF(AND($E$4=N1116,$H$4=M1116,$P$57&lt;=SUM(J1116:L1116),SUM(J1116:L1116)&lt;=$P$58),1+MAX(O$84:O1115),0)</f>
        <v>0</v>
      </c>
      <c r="P1116" s="43">
        <f t="shared" si="333"/>
        <v>0</v>
      </c>
    </row>
    <row r="1117" spans="3:16" x14ac:dyDescent="0.15">
      <c r="C1117" s="217">
        <f t="shared" si="334"/>
        <v>9</v>
      </c>
      <c r="D1117" s="218" t="str">
        <f>G$75</f>
        <v>-</v>
      </c>
      <c r="E1117" s="46" t="str">
        <f t="shared" si="336"/>
        <v>-</v>
      </c>
      <c r="F1117" s="10" t="str">
        <f t="shared" si="328"/>
        <v>ioo</v>
      </c>
      <c r="G1117" s="42">
        <f t="shared" si="329"/>
        <v>0</v>
      </c>
      <c r="H1117" s="43">
        <f>IF(AND($E$4=G1117,$H$4=F1117,$P$57&lt;=SUM(C1117:E1117),SUM(C1117:E1117)&lt;=$P$58),1+MAX(H$84:H1116),0)</f>
        <v>0</v>
      </c>
      <c r="I1117" s="43">
        <f t="shared" si="330"/>
        <v>0</v>
      </c>
      <c r="J1117" s="219">
        <f t="shared" si="335"/>
        <v>11</v>
      </c>
      <c r="K1117" s="218" t="str">
        <f>N$75</f>
        <v>-</v>
      </c>
      <c r="L1117" s="46" t="str">
        <f t="shared" si="337"/>
        <v>-</v>
      </c>
      <c r="M1117" s="10" t="str">
        <f t="shared" si="331"/>
        <v>ioo</v>
      </c>
      <c r="N1117" s="42">
        <f t="shared" si="332"/>
        <v>0</v>
      </c>
      <c r="O1117" s="43">
        <f>IF(AND($E$4=N1117,$H$4=M1117,$P$57&lt;=SUM(J1117:L1117),SUM(J1117:L1117)&lt;=$P$58),1+MAX(O$84:O1116),0)</f>
        <v>0</v>
      </c>
      <c r="P1117" s="43">
        <f t="shared" si="333"/>
        <v>0</v>
      </c>
    </row>
    <row r="1118" spans="3:16" x14ac:dyDescent="0.15">
      <c r="C1118" s="217">
        <f t="shared" si="334"/>
        <v>9</v>
      </c>
      <c r="D1118" s="218" t="str">
        <f>G$76</f>
        <v>-</v>
      </c>
      <c r="E1118" s="46" t="str">
        <f t="shared" si="336"/>
        <v>-</v>
      </c>
      <c r="F1118" s="10" t="str">
        <f t="shared" si="328"/>
        <v>ioo</v>
      </c>
      <c r="G1118" s="42">
        <f t="shared" si="329"/>
        <v>0</v>
      </c>
      <c r="H1118" s="43">
        <f>IF(AND($E$4=G1118,$H$4=F1118,$P$57&lt;=SUM(C1118:E1118),SUM(C1118:E1118)&lt;=$P$58),1+MAX(H$84:H1117),0)</f>
        <v>0</v>
      </c>
      <c r="I1118" s="43">
        <f t="shared" si="330"/>
        <v>0</v>
      </c>
      <c r="J1118" s="219">
        <f t="shared" si="335"/>
        <v>11</v>
      </c>
      <c r="K1118" s="218" t="str">
        <f>N$76</f>
        <v>-</v>
      </c>
      <c r="L1118" s="46" t="str">
        <f t="shared" si="337"/>
        <v>-</v>
      </c>
      <c r="M1118" s="10" t="str">
        <f t="shared" si="331"/>
        <v>ioo</v>
      </c>
      <c r="N1118" s="42">
        <f t="shared" si="332"/>
        <v>0</v>
      </c>
      <c r="O1118" s="43">
        <f>IF(AND($E$4=N1118,$H$4=M1118,$P$57&lt;=SUM(J1118:L1118),SUM(J1118:L1118)&lt;=$P$58),1+MAX(O$84:O1117),0)</f>
        <v>0</v>
      </c>
      <c r="P1118" s="43">
        <f t="shared" si="333"/>
        <v>0</v>
      </c>
    </row>
    <row r="1119" spans="3:16" x14ac:dyDescent="0.15">
      <c r="C1119" s="217">
        <f t="shared" si="334"/>
        <v>9</v>
      </c>
      <c r="D1119" s="218" t="str">
        <f>G$77</f>
        <v>-</v>
      </c>
      <c r="E1119" s="46" t="str">
        <f t="shared" si="336"/>
        <v>-</v>
      </c>
      <c r="F1119" s="10" t="str">
        <f t="shared" si="328"/>
        <v>ioo</v>
      </c>
      <c r="G1119" s="42">
        <f t="shared" si="329"/>
        <v>0</v>
      </c>
      <c r="H1119" s="43">
        <f>IF(AND($E$4=G1119,$H$4=F1119,$P$57&lt;=SUM(C1119:E1119),SUM(C1119:E1119)&lt;=$P$58),1+MAX(H$84:H1118),0)</f>
        <v>0</v>
      </c>
      <c r="I1119" s="43">
        <f t="shared" si="330"/>
        <v>0</v>
      </c>
      <c r="J1119" s="219">
        <f t="shared" si="335"/>
        <v>11</v>
      </c>
      <c r="K1119" s="218" t="str">
        <f>N$77</f>
        <v>-</v>
      </c>
      <c r="L1119" s="46" t="str">
        <f t="shared" si="337"/>
        <v>-</v>
      </c>
      <c r="M1119" s="10" t="str">
        <f t="shared" si="331"/>
        <v>ioo</v>
      </c>
      <c r="N1119" s="42">
        <f t="shared" si="332"/>
        <v>0</v>
      </c>
      <c r="O1119" s="43">
        <f>IF(AND($E$4=N1119,$H$4=M1119,$P$57&lt;=SUM(J1119:L1119),SUM(J1119:L1119)&lt;=$P$58),1+MAX(O$84:O1118),0)</f>
        <v>0</v>
      </c>
      <c r="P1119" s="43">
        <f t="shared" si="333"/>
        <v>0</v>
      </c>
    </row>
    <row r="1120" spans="3:16" x14ac:dyDescent="0.15">
      <c r="C1120" s="217">
        <f t="shared" si="334"/>
        <v>9</v>
      </c>
      <c r="D1120" s="218" t="str">
        <f>G$78</f>
        <v>-</v>
      </c>
      <c r="E1120" s="46" t="str">
        <f t="shared" si="336"/>
        <v>-</v>
      </c>
      <c r="F1120" s="10" t="str">
        <f t="shared" si="328"/>
        <v>ioo</v>
      </c>
      <c r="G1120" s="42">
        <f t="shared" si="329"/>
        <v>0</v>
      </c>
      <c r="H1120" s="43">
        <f>IF(AND($E$4=G1120,$H$4=F1120,$P$57&lt;=SUM(C1120:E1120),SUM(C1120:E1120)&lt;=$P$58),1+MAX(H$84:H1119),0)</f>
        <v>0</v>
      </c>
      <c r="I1120" s="43">
        <f t="shared" si="330"/>
        <v>0</v>
      </c>
      <c r="J1120" s="219">
        <f t="shared" si="335"/>
        <v>11</v>
      </c>
      <c r="K1120" s="218" t="str">
        <f>N$78</f>
        <v>-</v>
      </c>
      <c r="L1120" s="46" t="str">
        <f t="shared" si="337"/>
        <v>-</v>
      </c>
      <c r="M1120" s="10" t="str">
        <f t="shared" si="331"/>
        <v>ioo</v>
      </c>
      <c r="N1120" s="42">
        <f t="shared" si="332"/>
        <v>0</v>
      </c>
      <c r="O1120" s="43">
        <f>IF(AND($E$4=N1120,$H$4=M1120,$P$57&lt;=SUM(J1120:L1120),SUM(J1120:L1120)&lt;=$P$58),1+MAX(O$84:O1119),0)</f>
        <v>0</v>
      </c>
      <c r="P1120" s="43">
        <f t="shared" si="333"/>
        <v>0</v>
      </c>
    </row>
    <row r="1121" spans="3:16" x14ac:dyDescent="0.15">
      <c r="C1121" s="217">
        <f t="shared" si="334"/>
        <v>9</v>
      </c>
      <c r="D1121" s="218" t="str">
        <f>G$79</f>
        <v>-</v>
      </c>
      <c r="E1121" s="46" t="str">
        <f t="shared" si="336"/>
        <v>-</v>
      </c>
      <c r="F1121" s="10" t="str">
        <f t="shared" si="328"/>
        <v>ioo</v>
      </c>
      <c r="G1121" s="42">
        <f t="shared" si="329"/>
        <v>0</v>
      </c>
      <c r="H1121" s="43">
        <f>IF(AND($E$4=G1121,$H$4=F1121,$P$57&lt;=SUM(C1121:E1121),SUM(C1121:E1121)&lt;=$P$58),1+MAX(H$84:H1120),0)</f>
        <v>0</v>
      </c>
      <c r="I1121" s="43">
        <f t="shared" si="330"/>
        <v>0</v>
      </c>
      <c r="J1121" s="219">
        <f t="shared" si="335"/>
        <v>11</v>
      </c>
      <c r="K1121" s="218" t="str">
        <f>N$79</f>
        <v>-</v>
      </c>
      <c r="L1121" s="46" t="str">
        <f t="shared" si="337"/>
        <v>-</v>
      </c>
      <c r="M1121" s="10" t="str">
        <f t="shared" si="331"/>
        <v>ioo</v>
      </c>
      <c r="N1121" s="42">
        <f t="shared" si="332"/>
        <v>0</v>
      </c>
      <c r="O1121" s="43">
        <f>IF(AND($E$4=N1121,$H$4=M1121,$P$57&lt;=SUM(J1121:L1121),SUM(J1121:L1121)&lt;=$P$58),1+MAX(O$84:O1120),0)</f>
        <v>0</v>
      </c>
      <c r="P1121" s="43">
        <f t="shared" si="333"/>
        <v>0</v>
      </c>
    </row>
    <row r="1122" spans="3:16" x14ac:dyDescent="0.15">
      <c r="C1122" s="217">
        <f t="shared" si="334"/>
        <v>9</v>
      </c>
      <c r="D1122" s="218" t="str">
        <f>G$80</f>
        <v>-</v>
      </c>
      <c r="E1122" s="46" t="str">
        <f t="shared" si="336"/>
        <v>-</v>
      </c>
      <c r="F1122" s="10" t="str">
        <f t="shared" si="328"/>
        <v>ioo</v>
      </c>
      <c r="G1122" s="42">
        <f t="shared" si="329"/>
        <v>0</v>
      </c>
      <c r="H1122" s="43">
        <f>IF(AND($E$4=G1122,$H$4=F1122,$P$57&lt;=SUM(C1122:E1122),SUM(C1122:E1122)&lt;=$P$58),1+MAX(H$84:H1121),0)</f>
        <v>0</v>
      </c>
      <c r="I1122" s="43">
        <f t="shared" si="330"/>
        <v>0</v>
      </c>
      <c r="J1122" s="219">
        <f t="shared" si="335"/>
        <v>11</v>
      </c>
      <c r="K1122" s="218" t="str">
        <f>N$80</f>
        <v>-</v>
      </c>
      <c r="L1122" s="46" t="str">
        <f t="shared" si="337"/>
        <v>-</v>
      </c>
      <c r="M1122" s="10" t="str">
        <f t="shared" si="331"/>
        <v>ioo</v>
      </c>
      <c r="N1122" s="42">
        <f t="shared" si="332"/>
        <v>0</v>
      </c>
      <c r="O1122" s="43">
        <f>IF(AND($E$4=N1122,$H$4=M1122,$P$57&lt;=SUM(J1122:L1122),SUM(J1122:L1122)&lt;=$P$58),1+MAX(O$84:O1121),0)</f>
        <v>0</v>
      </c>
      <c r="P1122" s="43">
        <f t="shared" si="333"/>
        <v>0</v>
      </c>
    </row>
    <row r="1123" spans="3:16" x14ac:dyDescent="0.15">
      <c r="C1123" s="217">
        <f t="shared" si="334"/>
        <v>9</v>
      </c>
      <c r="D1123" s="218" t="str">
        <f>G$81</f>
        <v>-</v>
      </c>
      <c r="E1123" s="46" t="str">
        <f t="shared" si="336"/>
        <v>-</v>
      </c>
      <c r="F1123" s="10" t="str">
        <f t="shared" si="328"/>
        <v>ioo</v>
      </c>
      <c r="G1123" s="42">
        <f t="shared" si="329"/>
        <v>0</v>
      </c>
      <c r="H1123" s="43">
        <f>IF(AND($E$4=G1123,$H$4=F1123,$P$57&lt;=SUM(C1123:E1123),SUM(C1123:E1123)&lt;=$P$58),1+MAX(H$84:H1122),0)</f>
        <v>0</v>
      </c>
      <c r="I1123" s="43">
        <f t="shared" si="330"/>
        <v>0</v>
      </c>
      <c r="J1123" s="219">
        <f t="shared" si="335"/>
        <v>11</v>
      </c>
      <c r="K1123" s="218" t="str">
        <f>N$81</f>
        <v>-</v>
      </c>
      <c r="L1123" s="46" t="str">
        <f t="shared" si="337"/>
        <v>-</v>
      </c>
      <c r="M1123" s="10" t="str">
        <f t="shared" si="331"/>
        <v>ioo</v>
      </c>
      <c r="N1123" s="42">
        <f t="shared" si="332"/>
        <v>0</v>
      </c>
      <c r="O1123" s="43">
        <f>IF(AND($E$4=N1123,$H$4=M1123,$P$57&lt;=SUM(J1123:L1123),SUM(J1123:L1123)&lt;=$P$58),1+MAX(O$84:O1122),0)</f>
        <v>0</v>
      </c>
      <c r="P1123" s="43">
        <f t="shared" si="333"/>
        <v>0</v>
      </c>
    </row>
    <row r="1124" spans="3:16" x14ac:dyDescent="0.15">
      <c r="C1124" s="217">
        <f t="shared" ref="C1124:C1139" si="338">F$67</f>
        <v>10</v>
      </c>
      <c r="D1124" s="218">
        <f>G$66</f>
        <v>13</v>
      </c>
      <c r="E1124" s="46" t="str">
        <f t="shared" si="336"/>
        <v>-</v>
      </c>
      <c r="F1124" s="10" t="str">
        <f t="shared" si="328"/>
        <v>oio</v>
      </c>
      <c r="G1124" s="42">
        <f t="shared" si="329"/>
        <v>0</v>
      </c>
      <c r="H1124" s="43">
        <f>IF(AND($E$4=G1124,$H$4=F1124,$P$57&lt;=SUM(C1124:E1124),SUM(C1124:E1124)&lt;=$P$58),1+MAX(H$84:H1123),0)</f>
        <v>0</v>
      </c>
      <c r="I1124" s="43">
        <f t="shared" si="330"/>
        <v>0</v>
      </c>
      <c r="J1124" s="219">
        <f t="shared" ref="J1124:J1139" si="339">M$67</f>
        <v>12</v>
      </c>
      <c r="K1124" s="218">
        <f>N$66</f>
        <v>13</v>
      </c>
      <c r="L1124" s="46" t="str">
        <f t="shared" si="337"/>
        <v>-</v>
      </c>
      <c r="M1124" s="10" t="str">
        <f t="shared" si="331"/>
        <v>oio</v>
      </c>
      <c r="N1124" s="42">
        <f t="shared" si="332"/>
        <v>0</v>
      </c>
      <c r="O1124" s="43">
        <f>IF(AND($E$4=N1124,$H$4=M1124,$P$57&lt;=SUM(J1124:L1124),SUM(J1124:L1124)&lt;=$P$58),1+MAX(O$84:O1123),0)</f>
        <v>0</v>
      </c>
      <c r="P1124" s="43">
        <f t="shared" si="333"/>
        <v>0</v>
      </c>
    </row>
    <row r="1125" spans="3:16" x14ac:dyDescent="0.15">
      <c r="C1125" s="217">
        <f t="shared" si="338"/>
        <v>10</v>
      </c>
      <c r="D1125" s="218">
        <f>G$67</f>
        <v>14</v>
      </c>
      <c r="E1125" s="46" t="str">
        <f t="shared" si="336"/>
        <v>-</v>
      </c>
      <c r="F1125" s="10" t="str">
        <f t="shared" si="328"/>
        <v>oio</v>
      </c>
      <c r="G1125" s="42">
        <f t="shared" si="329"/>
        <v>0</v>
      </c>
      <c r="H1125" s="43">
        <f>IF(AND($E$4=G1125,$H$4=F1125,$P$57&lt;=SUM(C1125:E1125),SUM(C1125:E1125)&lt;=$P$58),1+MAX(H$84:H1124),0)</f>
        <v>0</v>
      </c>
      <c r="I1125" s="43">
        <f t="shared" si="330"/>
        <v>0</v>
      </c>
      <c r="J1125" s="219">
        <f t="shared" si="339"/>
        <v>12</v>
      </c>
      <c r="K1125" s="218" t="str">
        <f>N$67</f>
        <v>-</v>
      </c>
      <c r="L1125" s="46" t="str">
        <f t="shared" si="337"/>
        <v>-</v>
      </c>
      <c r="M1125" s="10" t="str">
        <f t="shared" si="331"/>
        <v>ioo</v>
      </c>
      <c r="N1125" s="42">
        <f t="shared" si="332"/>
        <v>0</v>
      </c>
      <c r="O1125" s="43">
        <f>IF(AND($E$4=N1125,$H$4=M1125,$P$57&lt;=SUM(J1125:L1125),SUM(J1125:L1125)&lt;=$P$58),1+MAX(O$84:O1124),0)</f>
        <v>0</v>
      </c>
      <c r="P1125" s="43">
        <f t="shared" si="333"/>
        <v>0</v>
      </c>
    </row>
    <row r="1126" spans="3:16" x14ac:dyDescent="0.15">
      <c r="C1126" s="217">
        <f t="shared" si="338"/>
        <v>10</v>
      </c>
      <c r="D1126" s="218" t="str">
        <f>G$68</f>
        <v>-</v>
      </c>
      <c r="E1126" s="46" t="str">
        <f t="shared" si="336"/>
        <v>-</v>
      </c>
      <c r="F1126" s="10" t="str">
        <f t="shared" si="328"/>
        <v>ioo</v>
      </c>
      <c r="G1126" s="42">
        <f t="shared" si="329"/>
        <v>0</v>
      </c>
      <c r="H1126" s="43">
        <f>IF(AND($E$4=G1126,$H$4=F1126,$P$57&lt;=SUM(C1126:E1126),SUM(C1126:E1126)&lt;=$P$58),1+MAX(H$84:H1125),0)</f>
        <v>0</v>
      </c>
      <c r="I1126" s="43">
        <f t="shared" si="330"/>
        <v>0</v>
      </c>
      <c r="J1126" s="219">
        <f t="shared" si="339"/>
        <v>12</v>
      </c>
      <c r="K1126" s="218" t="str">
        <f>N$68</f>
        <v>-</v>
      </c>
      <c r="L1126" s="46" t="str">
        <f t="shared" si="337"/>
        <v>-</v>
      </c>
      <c r="M1126" s="10" t="str">
        <f t="shared" si="331"/>
        <v>ioo</v>
      </c>
      <c r="N1126" s="42">
        <f t="shared" si="332"/>
        <v>0</v>
      </c>
      <c r="O1126" s="43">
        <f>IF(AND($E$4=N1126,$H$4=M1126,$P$57&lt;=SUM(J1126:L1126),SUM(J1126:L1126)&lt;=$P$58),1+MAX(O$84:O1125),0)</f>
        <v>0</v>
      </c>
      <c r="P1126" s="43">
        <f t="shared" si="333"/>
        <v>0</v>
      </c>
    </row>
    <row r="1127" spans="3:16" x14ac:dyDescent="0.15">
      <c r="C1127" s="217">
        <f t="shared" si="338"/>
        <v>10</v>
      </c>
      <c r="D1127" s="218" t="str">
        <f>G$69</f>
        <v>-</v>
      </c>
      <c r="E1127" s="46" t="str">
        <f t="shared" si="336"/>
        <v>-</v>
      </c>
      <c r="F1127" s="10" t="str">
        <f t="shared" si="328"/>
        <v>ioo</v>
      </c>
      <c r="G1127" s="42">
        <f t="shared" si="329"/>
        <v>0</v>
      </c>
      <c r="H1127" s="43">
        <f>IF(AND($E$4=G1127,$H$4=F1127,$P$57&lt;=SUM(C1127:E1127),SUM(C1127:E1127)&lt;=$P$58),1+MAX(H$84:H1126),0)</f>
        <v>0</v>
      </c>
      <c r="I1127" s="43">
        <f t="shared" si="330"/>
        <v>0</v>
      </c>
      <c r="J1127" s="219">
        <f t="shared" si="339"/>
        <v>12</v>
      </c>
      <c r="K1127" s="218" t="str">
        <f>N$69</f>
        <v>-</v>
      </c>
      <c r="L1127" s="46" t="str">
        <f t="shared" si="337"/>
        <v>-</v>
      </c>
      <c r="M1127" s="10" t="str">
        <f t="shared" si="331"/>
        <v>ioo</v>
      </c>
      <c r="N1127" s="42">
        <f t="shared" si="332"/>
        <v>0</v>
      </c>
      <c r="O1127" s="43">
        <f>IF(AND($E$4=N1127,$H$4=M1127,$P$57&lt;=SUM(J1127:L1127),SUM(J1127:L1127)&lt;=$P$58),1+MAX(O$84:O1126),0)</f>
        <v>0</v>
      </c>
      <c r="P1127" s="43">
        <f t="shared" si="333"/>
        <v>0</v>
      </c>
    </row>
    <row r="1128" spans="3:16" x14ac:dyDescent="0.15">
      <c r="C1128" s="217">
        <f t="shared" si="338"/>
        <v>10</v>
      </c>
      <c r="D1128" s="218" t="str">
        <f>G$70</f>
        <v>-</v>
      </c>
      <c r="E1128" s="46" t="str">
        <f t="shared" si="336"/>
        <v>-</v>
      </c>
      <c r="F1128" s="10" t="str">
        <f t="shared" si="328"/>
        <v>ioo</v>
      </c>
      <c r="G1128" s="42">
        <f t="shared" si="329"/>
        <v>0</v>
      </c>
      <c r="H1128" s="43">
        <f>IF(AND($E$4=G1128,$H$4=F1128,$P$57&lt;=SUM(C1128:E1128),SUM(C1128:E1128)&lt;=$P$58),1+MAX(H$84:H1127),0)</f>
        <v>0</v>
      </c>
      <c r="I1128" s="43">
        <f t="shared" si="330"/>
        <v>0</v>
      </c>
      <c r="J1128" s="219">
        <f t="shared" si="339"/>
        <v>12</v>
      </c>
      <c r="K1128" s="218" t="str">
        <f>N$70</f>
        <v>-</v>
      </c>
      <c r="L1128" s="46" t="str">
        <f t="shared" si="337"/>
        <v>-</v>
      </c>
      <c r="M1128" s="10" t="str">
        <f t="shared" si="331"/>
        <v>ioo</v>
      </c>
      <c r="N1128" s="42">
        <f t="shared" si="332"/>
        <v>0</v>
      </c>
      <c r="O1128" s="43">
        <f>IF(AND($E$4=N1128,$H$4=M1128,$P$57&lt;=SUM(J1128:L1128),SUM(J1128:L1128)&lt;=$P$58),1+MAX(O$84:O1127),0)</f>
        <v>0</v>
      </c>
      <c r="P1128" s="43">
        <f t="shared" si="333"/>
        <v>0</v>
      </c>
    </row>
    <row r="1129" spans="3:16" x14ac:dyDescent="0.15">
      <c r="C1129" s="217">
        <f t="shared" si="338"/>
        <v>10</v>
      </c>
      <c r="D1129" s="218" t="str">
        <f>G$71</f>
        <v>-</v>
      </c>
      <c r="E1129" s="46" t="str">
        <f t="shared" si="336"/>
        <v>-</v>
      </c>
      <c r="F1129" s="10" t="str">
        <f t="shared" si="328"/>
        <v>ioo</v>
      </c>
      <c r="G1129" s="42">
        <f t="shared" si="329"/>
        <v>0</v>
      </c>
      <c r="H1129" s="43">
        <f>IF(AND($E$4=G1129,$H$4=F1129,$P$57&lt;=SUM(C1129:E1129),SUM(C1129:E1129)&lt;=$P$58),1+MAX(H$84:H1128),0)</f>
        <v>0</v>
      </c>
      <c r="I1129" s="43">
        <f t="shared" si="330"/>
        <v>0</v>
      </c>
      <c r="J1129" s="219">
        <f t="shared" si="339"/>
        <v>12</v>
      </c>
      <c r="K1129" s="218" t="str">
        <f>N$71</f>
        <v>-</v>
      </c>
      <c r="L1129" s="46" t="str">
        <f t="shared" si="337"/>
        <v>-</v>
      </c>
      <c r="M1129" s="10" t="str">
        <f t="shared" si="331"/>
        <v>ioo</v>
      </c>
      <c r="N1129" s="42">
        <f t="shared" si="332"/>
        <v>0</v>
      </c>
      <c r="O1129" s="43">
        <f>IF(AND($E$4=N1129,$H$4=M1129,$P$57&lt;=SUM(J1129:L1129),SUM(J1129:L1129)&lt;=$P$58),1+MAX(O$84:O1128),0)</f>
        <v>0</v>
      </c>
      <c r="P1129" s="43">
        <f t="shared" si="333"/>
        <v>0</v>
      </c>
    </row>
    <row r="1130" spans="3:16" x14ac:dyDescent="0.15">
      <c r="C1130" s="217">
        <f t="shared" si="338"/>
        <v>10</v>
      </c>
      <c r="D1130" s="218" t="str">
        <f>G$72</f>
        <v>-</v>
      </c>
      <c r="E1130" s="46" t="str">
        <f t="shared" si="336"/>
        <v>-</v>
      </c>
      <c r="F1130" s="10" t="str">
        <f t="shared" si="328"/>
        <v>ioo</v>
      </c>
      <c r="G1130" s="42">
        <f t="shared" si="329"/>
        <v>0</v>
      </c>
      <c r="H1130" s="43">
        <f>IF(AND($E$4=G1130,$H$4=F1130,$P$57&lt;=SUM(C1130:E1130),SUM(C1130:E1130)&lt;=$P$58),1+MAX(H$84:H1129),0)</f>
        <v>0</v>
      </c>
      <c r="I1130" s="43">
        <f t="shared" si="330"/>
        <v>0</v>
      </c>
      <c r="J1130" s="219">
        <f t="shared" si="339"/>
        <v>12</v>
      </c>
      <c r="K1130" s="218" t="str">
        <f>N$72</f>
        <v>-</v>
      </c>
      <c r="L1130" s="46" t="str">
        <f t="shared" si="337"/>
        <v>-</v>
      </c>
      <c r="M1130" s="10" t="str">
        <f t="shared" si="331"/>
        <v>ioo</v>
      </c>
      <c r="N1130" s="42">
        <f t="shared" si="332"/>
        <v>0</v>
      </c>
      <c r="O1130" s="43">
        <f>IF(AND($E$4=N1130,$H$4=M1130,$P$57&lt;=SUM(J1130:L1130),SUM(J1130:L1130)&lt;=$P$58),1+MAX(O$84:O1129),0)</f>
        <v>0</v>
      </c>
      <c r="P1130" s="43">
        <f t="shared" si="333"/>
        <v>0</v>
      </c>
    </row>
    <row r="1131" spans="3:16" x14ac:dyDescent="0.15">
      <c r="C1131" s="217">
        <f t="shared" si="338"/>
        <v>10</v>
      </c>
      <c r="D1131" s="218" t="str">
        <f>G$73</f>
        <v>-</v>
      </c>
      <c r="E1131" s="46" t="str">
        <f t="shared" si="336"/>
        <v>-</v>
      </c>
      <c r="F1131" s="10" t="str">
        <f t="shared" si="328"/>
        <v>ioo</v>
      </c>
      <c r="G1131" s="42">
        <f t="shared" si="329"/>
        <v>0</v>
      </c>
      <c r="H1131" s="43">
        <f>IF(AND($E$4=G1131,$H$4=F1131,$P$57&lt;=SUM(C1131:E1131),SUM(C1131:E1131)&lt;=$P$58),1+MAX(H$84:H1130),0)</f>
        <v>0</v>
      </c>
      <c r="I1131" s="43">
        <f t="shared" si="330"/>
        <v>0</v>
      </c>
      <c r="J1131" s="219">
        <f t="shared" si="339"/>
        <v>12</v>
      </c>
      <c r="K1131" s="218" t="str">
        <f>N$73</f>
        <v>-</v>
      </c>
      <c r="L1131" s="46" t="str">
        <f t="shared" si="337"/>
        <v>-</v>
      </c>
      <c r="M1131" s="10" t="str">
        <f t="shared" si="331"/>
        <v>ioo</v>
      </c>
      <c r="N1131" s="42">
        <f t="shared" si="332"/>
        <v>0</v>
      </c>
      <c r="O1131" s="43">
        <f>IF(AND($E$4=N1131,$H$4=M1131,$P$57&lt;=SUM(J1131:L1131),SUM(J1131:L1131)&lt;=$P$58),1+MAX(O$84:O1130),0)</f>
        <v>0</v>
      </c>
      <c r="P1131" s="43">
        <f t="shared" si="333"/>
        <v>0</v>
      </c>
    </row>
    <row r="1132" spans="3:16" x14ac:dyDescent="0.15">
      <c r="C1132" s="217">
        <f t="shared" si="338"/>
        <v>10</v>
      </c>
      <c r="D1132" s="218" t="str">
        <f>G$74</f>
        <v>-</v>
      </c>
      <c r="E1132" s="46" t="str">
        <f t="shared" si="336"/>
        <v>-</v>
      </c>
      <c r="F1132" s="10" t="str">
        <f t="shared" si="328"/>
        <v>ioo</v>
      </c>
      <c r="G1132" s="42">
        <f t="shared" si="329"/>
        <v>0</v>
      </c>
      <c r="H1132" s="43">
        <f>IF(AND($E$4=G1132,$H$4=F1132,$P$57&lt;=SUM(C1132:E1132),SUM(C1132:E1132)&lt;=$P$58),1+MAX(H$84:H1131),0)</f>
        <v>0</v>
      </c>
      <c r="I1132" s="43">
        <f t="shared" si="330"/>
        <v>0</v>
      </c>
      <c r="J1132" s="219">
        <f t="shared" si="339"/>
        <v>12</v>
      </c>
      <c r="K1132" s="218" t="str">
        <f>N$74</f>
        <v>-</v>
      </c>
      <c r="L1132" s="46" t="str">
        <f t="shared" si="337"/>
        <v>-</v>
      </c>
      <c r="M1132" s="10" t="str">
        <f t="shared" si="331"/>
        <v>ioo</v>
      </c>
      <c r="N1132" s="42">
        <f t="shared" si="332"/>
        <v>0</v>
      </c>
      <c r="O1132" s="43">
        <f>IF(AND($E$4=N1132,$H$4=M1132,$P$57&lt;=SUM(J1132:L1132),SUM(J1132:L1132)&lt;=$P$58),1+MAX(O$84:O1131),0)</f>
        <v>0</v>
      </c>
      <c r="P1132" s="43">
        <f t="shared" si="333"/>
        <v>0</v>
      </c>
    </row>
    <row r="1133" spans="3:16" x14ac:dyDescent="0.15">
      <c r="C1133" s="217">
        <f t="shared" si="338"/>
        <v>10</v>
      </c>
      <c r="D1133" s="218" t="str">
        <f>G$75</f>
        <v>-</v>
      </c>
      <c r="E1133" s="46" t="str">
        <f t="shared" si="336"/>
        <v>-</v>
      </c>
      <c r="F1133" s="10" t="str">
        <f t="shared" si="328"/>
        <v>ioo</v>
      </c>
      <c r="G1133" s="42">
        <f t="shared" si="329"/>
        <v>0</v>
      </c>
      <c r="H1133" s="43">
        <f>IF(AND($E$4=G1133,$H$4=F1133,$P$57&lt;=SUM(C1133:E1133),SUM(C1133:E1133)&lt;=$P$58),1+MAX(H$84:H1132),0)</f>
        <v>0</v>
      </c>
      <c r="I1133" s="43">
        <f t="shared" si="330"/>
        <v>0</v>
      </c>
      <c r="J1133" s="219">
        <f t="shared" si="339"/>
        <v>12</v>
      </c>
      <c r="K1133" s="218" t="str">
        <f>N$75</f>
        <v>-</v>
      </c>
      <c r="L1133" s="46" t="str">
        <f t="shared" si="337"/>
        <v>-</v>
      </c>
      <c r="M1133" s="10" t="str">
        <f t="shared" si="331"/>
        <v>ioo</v>
      </c>
      <c r="N1133" s="42">
        <f t="shared" si="332"/>
        <v>0</v>
      </c>
      <c r="O1133" s="43">
        <f>IF(AND($E$4=N1133,$H$4=M1133,$P$57&lt;=SUM(J1133:L1133),SUM(J1133:L1133)&lt;=$P$58),1+MAX(O$84:O1132),0)</f>
        <v>0</v>
      </c>
      <c r="P1133" s="43">
        <f t="shared" si="333"/>
        <v>0</v>
      </c>
    </row>
    <row r="1134" spans="3:16" x14ac:dyDescent="0.15">
      <c r="C1134" s="217">
        <f t="shared" si="338"/>
        <v>10</v>
      </c>
      <c r="D1134" s="218" t="str">
        <f>G$76</f>
        <v>-</v>
      </c>
      <c r="E1134" s="46" t="str">
        <f t="shared" si="336"/>
        <v>-</v>
      </c>
      <c r="F1134" s="10" t="str">
        <f t="shared" si="328"/>
        <v>ioo</v>
      </c>
      <c r="G1134" s="42">
        <f t="shared" si="329"/>
        <v>0</v>
      </c>
      <c r="H1134" s="43">
        <f>IF(AND($E$4=G1134,$H$4=F1134,$P$57&lt;=SUM(C1134:E1134),SUM(C1134:E1134)&lt;=$P$58),1+MAX(H$84:H1133),0)</f>
        <v>0</v>
      </c>
      <c r="I1134" s="43">
        <f t="shared" si="330"/>
        <v>0</v>
      </c>
      <c r="J1134" s="219">
        <f t="shared" si="339"/>
        <v>12</v>
      </c>
      <c r="K1134" s="218" t="str">
        <f>N$76</f>
        <v>-</v>
      </c>
      <c r="L1134" s="46" t="str">
        <f t="shared" si="337"/>
        <v>-</v>
      </c>
      <c r="M1134" s="10" t="str">
        <f t="shared" si="331"/>
        <v>ioo</v>
      </c>
      <c r="N1134" s="42">
        <f t="shared" si="332"/>
        <v>0</v>
      </c>
      <c r="O1134" s="43">
        <f>IF(AND($E$4=N1134,$H$4=M1134,$P$57&lt;=SUM(J1134:L1134),SUM(J1134:L1134)&lt;=$P$58),1+MAX(O$84:O1133),0)</f>
        <v>0</v>
      </c>
      <c r="P1134" s="43">
        <f t="shared" si="333"/>
        <v>0</v>
      </c>
    </row>
    <row r="1135" spans="3:16" x14ac:dyDescent="0.15">
      <c r="C1135" s="217">
        <f t="shared" si="338"/>
        <v>10</v>
      </c>
      <c r="D1135" s="218" t="str">
        <f>G$77</f>
        <v>-</v>
      </c>
      <c r="E1135" s="46" t="str">
        <f t="shared" si="336"/>
        <v>-</v>
      </c>
      <c r="F1135" s="10" t="str">
        <f t="shared" si="328"/>
        <v>ioo</v>
      </c>
      <c r="G1135" s="42">
        <f t="shared" si="329"/>
        <v>0</v>
      </c>
      <c r="H1135" s="43">
        <f>IF(AND($E$4=G1135,$H$4=F1135,$P$57&lt;=SUM(C1135:E1135),SUM(C1135:E1135)&lt;=$P$58),1+MAX(H$84:H1134),0)</f>
        <v>0</v>
      </c>
      <c r="I1135" s="43">
        <f t="shared" si="330"/>
        <v>0</v>
      </c>
      <c r="J1135" s="219">
        <f t="shared" si="339"/>
        <v>12</v>
      </c>
      <c r="K1135" s="218" t="str">
        <f>N$77</f>
        <v>-</v>
      </c>
      <c r="L1135" s="46" t="str">
        <f t="shared" si="337"/>
        <v>-</v>
      </c>
      <c r="M1135" s="10" t="str">
        <f t="shared" si="331"/>
        <v>ioo</v>
      </c>
      <c r="N1135" s="42">
        <f t="shared" si="332"/>
        <v>0</v>
      </c>
      <c r="O1135" s="43">
        <f>IF(AND($E$4=N1135,$H$4=M1135,$P$57&lt;=SUM(J1135:L1135),SUM(J1135:L1135)&lt;=$P$58),1+MAX(O$84:O1134),0)</f>
        <v>0</v>
      </c>
      <c r="P1135" s="43">
        <f t="shared" si="333"/>
        <v>0</v>
      </c>
    </row>
    <row r="1136" spans="3:16" x14ac:dyDescent="0.15">
      <c r="C1136" s="217">
        <f t="shared" si="338"/>
        <v>10</v>
      </c>
      <c r="D1136" s="218" t="str">
        <f>G$78</f>
        <v>-</v>
      </c>
      <c r="E1136" s="46" t="str">
        <f t="shared" si="336"/>
        <v>-</v>
      </c>
      <c r="F1136" s="10" t="str">
        <f t="shared" si="328"/>
        <v>ioo</v>
      </c>
      <c r="G1136" s="42">
        <f t="shared" si="329"/>
        <v>0</v>
      </c>
      <c r="H1136" s="43">
        <f>IF(AND($E$4=G1136,$H$4=F1136,$P$57&lt;=SUM(C1136:E1136),SUM(C1136:E1136)&lt;=$P$58),1+MAX(H$84:H1135),0)</f>
        <v>0</v>
      </c>
      <c r="I1136" s="43">
        <f t="shared" si="330"/>
        <v>0</v>
      </c>
      <c r="J1136" s="219">
        <f t="shared" si="339"/>
        <v>12</v>
      </c>
      <c r="K1136" s="218" t="str">
        <f>N$78</f>
        <v>-</v>
      </c>
      <c r="L1136" s="46" t="str">
        <f t="shared" si="337"/>
        <v>-</v>
      </c>
      <c r="M1136" s="10" t="str">
        <f t="shared" si="331"/>
        <v>ioo</v>
      </c>
      <c r="N1136" s="42">
        <f t="shared" si="332"/>
        <v>0</v>
      </c>
      <c r="O1136" s="43">
        <f>IF(AND($E$4=N1136,$H$4=M1136,$P$57&lt;=SUM(J1136:L1136),SUM(J1136:L1136)&lt;=$P$58),1+MAX(O$84:O1135),0)</f>
        <v>0</v>
      </c>
      <c r="P1136" s="43">
        <f t="shared" si="333"/>
        <v>0</v>
      </c>
    </row>
    <row r="1137" spans="3:16" x14ac:dyDescent="0.15">
      <c r="C1137" s="217">
        <f t="shared" si="338"/>
        <v>10</v>
      </c>
      <c r="D1137" s="218" t="str">
        <f>G$79</f>
        <v>-</v>
      </c>
      <c r="E1137" s="46" t="str">
        <f t="shared" si="336"/>
        <v>-</v>
      </c>
      <c r="F1137" s="10" t="str">
        <f t="shared" si="328"/>
        <v>ioo</v>
      </c>
      <c r="G1137" s="42">
        <f t="shared" si="329"/>
        <v>0</v>
      </c>
      <c r="H1137" s="43">
        <f>IF(AND($E$4=G1137,$H$4=F1137,$P$57&lt;=SUM(C1137:E1137),SUM(C1137:E1137)&lt;=$P$58),1+MAX(H$84:H1136),0)</f>
        <v>0</v>
      </c>
      <c r="I1137" s="43">
        <f t="shared" si="330"/>
        <v>0</v>
      </c>
      <c r="J1137" s="219">
        <f t="shared" si="339"/>
        <v>12</v>
      </c>
      <c r="K1137" s="218" t="str">
        <f>N$79</f>
        <v>-</v>
      </c>
      <c r="L1137" s="46" t="str">
        <f t="shared" si="337"/>
        <v>-</v>
      </c>
      <c r="M1137" s="10" t="str">
        <f t="shared" si="331"/>
        <v>ioo</v>
      </c>
      <c r="N1137" s="42">
        <f t="shared" si="332"/>
        <v>0</v>
      </c>
      <c r="O1137" s="43">
        <f>IF(AND($E$4=N1137,$H$4=M1137,$P$57&lt;=SUM(J1137:L1137),SUM(J1137:L1137)&lt;=$P$58),1+MAX(O$84:O1136),0)</f>
        <v>0</v>
      </c>
      <c r="P1137" s="43">
        <f t="shared" si="333"/>
        <v>0</v>
      </c>
    </row>
    <row r="1138" spans="3:16" x14ac:dyDescent="0.15">
      <c r="C1138" s="217">
        <f t="shared" si="338"/>
        <v>10</v>
      </c>
      <c r="D1138" s="218" t="str">
        <f>G$80</f>
        <v>-</v>
      </c>
      <c r="E1138" s="46" t="str">
        <f t="shared" si="336"/>
        <v>-</v>
      </c>
      <c r="F1138" s="10" t="str">
        <f t="shared" si="328"/>
        <v>ioo</v>
      </c>
      <c r="G1138" s="42">
        <f t="shared" si="329"/>
        <v>0</v>
      </c>
      <c r="H1138" s="43">
        <f>IF(AND($E$4=G1138,$H$4=F1138,$P$57&lt;=SUM(C1138:E1138),SUM(C1138:E1138)&lt;=$P$58),1+MAX(H$84:H1137),0)</f>
        <v>0</v>
      </c>
      <c r="I1138" s="43">
        <f t="shared" si="330"/>
        <v>0</v>
      </c>
      <c r="J1138" s="219">
        <f t="shared" si="339"/>
        <v>12</v>
      </c>
      <c r="K1138" s="218" t="str">
        <f>N$80</f>
        <v>-</v>
      </c>
      <c r="L1138" s="46" t="str">
        <f t="shared" si="337"/>
        <v>-</v>
      </c>
      <c r="M1138" s="10" t="str">
        <f t="shared" si="331"/>
        <v>ioo</v>
      </c>
      <c r="N1138" s="42">
        <f t="shared" si="332"/>
        <v>0</v>
      </c>
      <c r="O1138" s="43">
        <f>IF(AND($E$4=N1138,$H$4=M1138,$P$57&lt;=SUM(J1138:L1138),SUM(J1138:L1138)&lt;=$P$58),1+MAX(O$84:O1137),0)</f>
        <v>0</v>
      </c>
      <c r="P1138" s="43">
        <f t="shared" si="333"/>
        <v>0</v>
      </c>
    </row>
    <row r="1139" spans="3:16" x14ac:dyDescent="0.15">
      <c r="C1139" s="217">
        <f t="shared" si="338"/>
        <v>10</v>
      </c>
      <c r="D1139" s="218" t="str">
        <f>G$81</f>
        <v>-</v>
      </c>
      <c r="E1139" s="46" t="str">
        <f t="shared" si="336"/>
        <v>-</v>
      </c>
      <c r="F1139" s="10" t="str">
        <f t="shared" si="328"/>
        <v>ioo</v>
      </c>
      <c r="G1139" s="42">
        <f t="shared" si="329"/>
        <v>0</v>
      </c>
      <c r="H1139" s="43">
        <f>IF(AND($E$4=G1139,$H$4=F1139,$P$57&lt;=SUM(C1139:E1139),SUM(C1139:E1139)&lt;=$P$58),1+MAX(H$84:H1138),0)</f>
        <v>0</v>
      </c>
      <c r="I1139" s="43">
        <f t="shared" si="330"/>
        <v>0</v>
      </c>
      <c r="J1139" s="219">
        <f t="shared" si="339"/>
        <v>12</v>
      </c>
      <c r="K1139" s="218" t="str">
        <f>N$81</f>
        <v>-</v>
      </c>
      <c r="L1139" s="46" t="str">
        <f t="shared" si="337"/>
        <v>-</v>
      </c>
      <c r="M1139" s="10" t="str">
        <f t="shared" si="331"/>
        <v>ioo</v>
      </c>
      <c r="N1139" s="42">
        <f t="shared" si="332"/>
        <v>0</v>
      </c>
      <c r="O1139" s="43">
        <f>IF(AND($E$4=N1139,$H$4=M1139,$P$57&lt;=SUM(J1139:L1139),SUM(J1139:L1139)&lt;=$P$58),1+MAX(O$84:O1138),0)</f>
        <v>0</v>
      </c>
      <c r="P1139" s="43">
        <f t="shared" si="333"/>
        <v>0</v>
      </c>
    </row>
    <row r="1140" spans="3:16" x14ac:dyDescent="0.15">
      <c r="C1140" s="217">
        <f t="shared" ref="C1140:C1155" si="340">F$68</f>
        <v>11</v>
      </c>
      <c r="D1140" s="218">
        <f>G$66</f>
        <v>13</v>
      </c>
      <c r="E1140" s="46" t="str">
        <f t="shared" si="336"/>
        <v>-</v>
      </c>
      <c r="F1140" s="10" t="str">
        <f t="shared" si="328"/>
        <v>oio</v>
      </c>
      <c r="G1140" s="42">
        <f t="shared" si="329"/>
        <v>0</v>
      </c>
      <c r="H1140" s="43">
        <f>IF(AND($E$4=G1140,$H$4=F1140,$P$57&lt;=SUM(C1140:E1140),SUM(C1140:E1140)&lt;=$P$58),1+MAX(H$84:H1139),0)</f>
        <v>0</v>
      </c>
      <c r="I1140" s="43">
        <f t="shared" si="330"/>
        <v>0</v>
      </c>
      <c r="J1140" s="219" t="str">
        <f t="shared" ref="J1140:J1155" si="341">M$68</f>
        <v>-</v>
      </c>
      <c r="K1140" s="218">
        <f>N$66</f>
        <v>13</v>
      </c>
      <c r="L1140" s="46" t="str">
        <f t="shared" si="337"/>
        <v>-</v>
      </c>
      <c r="M1140" s="10" t="str">
        <f t="shared" si="331"/>
        <v>oio</v>
      </c>
      <c r="N1140" s="42">
        <f t="shared" si="332"/>
        <v>0</v>
      </c>
      <c r="O1140" s="43">
        <f>IF(AND($E$4=N1140,$H$4=M1140,$P$57&lt;=SUM(J1140:L1140),SUM(J1140:L1140)&lt;=$P$58),1+MAX(O$84:O1139),0)</f>
        <v>0</v>
      </c>
      <c r="P1140" s="43">
        <f t="shared" si="333"/>
        <v>0</v>
      </c>
    </row>
    <row r="1141" spans="3:16" x14ac:dyDescent="0.15">
      <c r="C1141" s="217">
        <f t="shared" si="340"/>
        <v>11</v>
      </c>
      <c r="D1141" s="218">
        <f>G$67</f>
        <v>14</v>
      </c>
      <c r="E1141" s="46" t="str">
        <f t="shared" si="336"/>
        <v>-</v>
      </c>
      <c r="F1141" s="10" t="str">
        <f t="shared" si="328"/>
        <v>oio</v>
      </c>
      <c r="G1141" s="42">
        <f t="shared" si="329"/>
        <v>0</v>
      </c>
      <c r="H1141" s="43">
        <f>IF(AND($E$4=G1141,$H$4=F1141,$P$57&lt;=SUM(C1141:E1141),SUM(C1141:E1141)&lt;=$P$58),1+MAX(H$84:H1140),0)</f>
        <v>0</v>
      </c>
      <c r="I1141" s="43">
        <f t="shared" si="330"/>
        <v>0</v>
      </c>
      <c r="J1141" s="219" t="str">
        <f t="shared" si="341"/>
        <v>-</v>
      </c>
      <c r="K1141" s="218" t="str">
        <f>N$67</f>
        <v>-</v>
      </c>
      <c r="L1141" s="46" t="str">
        <f t="shared" si="337"/>
        <v>-</v>
      </c>
      <c r="M1141" s="10" t="str">
        <f t="shared" si="331"/>
        <v>ooo</v>
      </c>
      <c r="N1141" s="42">
        <f t="shared" si="332"/>
        <v>0</v>
      </c>
      <c r="O1141" s="43">
        <f>IF(AND($E$4=N1141,$H$4=M1141,$P$57&lt;=SUM(J1141:L1141),SUM(J1141:L1141)&lt;=$P$58),1+MAX(O$84:O1140),0)</f>
        <v>0</v>
      </c>
      <c r="P1141" s="43">
        <f t="shared" si="333"/>
        <v>0</v>
      </c>
    </row>
    <row r="1142" spans="3:16" x14ac:dyDescent="0.15">
      <c r="C1142" s="217">
        <f t="shared" si="340"/>
        <v>11</v>
      </c>
      <c r="D1142" s="218" t="str">
        <f>G$68</f>
        <v>-</v>
      </c>
      <c r="E1142" s="46" t="str">
        <f t="shared" si="336"/>
        <v>-</v>
      </c>
      <c r="F1142" s="10" t="str">
        <f t="shared" si="328"/>
        <v>ioo</v>
      </c>
      <c r="G1142" s="42">
        <f t="shared" si="329"/>
        <v>0</v>
      </c>
      <c r="H1142" s="43">
        <f>IF(AND($E$4=G1142,$H$4=F1142,$P$57&lt;=SUM(C1142:E1142),SUM(C1142:E1142)&lt;=$P$58),1+MAX(H$84:H1141),0)</f>
        <v>0</v>
      </c>
      <c r="I1142" s="43">
        <f t="shared" si="330"/>
        <v>0</v>
      </c>
      <c r="J1142" s="219" t="str">
        <f t="shared" si="341"/>
        <v>-</v>
      </c>
      <c r="K1142" s="218" t="str">
        <f>N$68</f>
        <v>-</v>
      </c>
      <c r="L1142" s="46" t="str">
        <f t="shared" si="337"/>
        <v>-</v>
      </c>
      <c r="M1142" s="10" t="str">
        <f t="shared" si="331"/>
        <v>ooo</v>
      </c>
      <c r="N1142" s="42">
        <f t="shared" si="332"/>
        <v>0</v>
      </c>
      <c r="O1142" s="43">
        <f>IF(AND($E$4=N1142,$H$4=M1142,$P$57&lt;=SUM(J1142:L1142),SUM(J1142:L1142)&lt;=$P$58),1+MAX(O$84:O1141),0)</f>
        <v>0</v>
      </c>
      <c r="P1142" s="43">
        <f t="shared" si="333"/>
        <v>0</v>
      </c>
    </row>
    <row r="1143" spans="3:16" x14ac:dyDescent="0.15">
      <c r="C1143" s="217">
        <f t="shared" si="340"/>
        <v>11</v>
      </c>
      <c r="D1143" s="218" t="str">
        <f>G$69</f>
        <v>-</v>
      </c>
      <c r="E1143" s="46" t="str">
        <f t="shared" si="336"/>
        <v>-</v>
      </c>
      <c r="F1143" s="10" t="str">
        <f t="shared" si="328"/>
        <v>ioo</v>
      </c>
      <c r="G1143" s="42">
        <f t="shared" si="329"/>
        <v>0</v>
      </c>
      <c r="H1143" s="43">
        <f>IF(AND($E$4=G1143,$H$4=F1143,$P$57&lt;=SUM(C1143:E1143),SUM(C1143:E1143)&lt;=$P$58),1+MAX(H$84:H1142),0)</f>
        <v>0</v>
      </c>
      <c r="I1143" s="43">
        <f t="shared" si="330"/>
        <v>0</v>
      </c>
      <c r="J1143" s="219" t="str">
        <f t="shared" si="341"/>
        <v>-</v>
      </c>
      <c r="K1143" s="218" t="str">
        <f>N$69</f>
        <v>-</v>
      </c>
      <c r="L1143" s="46" t="str">
        <f t="shared" si="337"/>
        <v>-</v>
      </c>
      <c r="M1143" s="10" t="str">
        <f t="shared" si="331"/>
        <v>ooo</v>
      </c>
      <c r="N1143" s="42">
        <f t="shared" si="332"/>
        <v>0</v>
      </c>
      <c r="O1143" s="43">
        <f>IF(AND($E$4=N1143,$H$4=M1143,$P$57&lt;=SUM(J1143:L1143),SUM(J1143:L1143)&lt;=$P$58),1+MAX(O$84:O1142),0)</f>
        <v>0</v>
      </c>
      <c r="P1143" s="43">
        <f t="shared" si="333"/>
        <v>0</v>
      </c>
    </row>
    <row r="1144" spans="3:16" x14ac:dyDescent="0.15">
      <c r="C1144" s="217">
        <f t="shared" si="340"/>
        <v>11</v>
      </c>
      <c r="D1144" s="218" t="str">
        <f>G$70</f>
        <v>-</v>
      </c>
      <c r="E1144" s="46" t="str">
        <f t="shared" si="336"/>
        <v>-</v>
      </c>
      <c r="F1144" s="10" t="str">
        <f t="shared" si="328"/>
        <v>ioo</v>
      </c>
      <c r="G1144" s="42">
        <f t="shared" si="329"/>
        <v>0</v>
      </c>
      <c r="H1144" s="43">
        <f>IF(AND($E$4=G1144,$H$4=F1144,$P$57&lt;=SUM(C1144:E1144),SUM(C1144:E1144)&lt;=$P$58),1+MAX(H$84:H1143),0)</f>
        <v>0</v>
      </c>
      <c r="I1144" s="43">
        <f t="shared" si="330"/>
        <v>0</v>
      </c>
      <c r="J1144" s="219" t="str">
        <f t="shared" si="341"/>
        <v>-</v>
      </c>
      <c r="K1144" s="218" t="str">
        <f>N$70</f>
        <v>-</v>
      </c>
      <c r="L1144" s="46" t="str">
        <f t="shared" si="337"/>
        <v>-</v>
      </c>
      <c r="M1144" s="10" t="str">
        <f t="shared" si="331"/>
        <v>ooo</v>
      </c>
      <c r="N1144" s="42">
        <f t="shared" si="332"/>
        <v>0</v>
      </c>
      <c r="O1144" s="43">
        <f>IF(AND($E$4=N1144,$H$4=M1144,$P$57&lt;=SUM(J1144:L1144),SUM(J1144:L1144)&lt;=$P$58),1+MAX(O$84:O1143),0)</f>
        <v>0</v>
      </c>
      <c r="P1144" s="43">
        <f t="shared" si="333"/>
        <v>0</v>
      </c>
    </row>
    <row r="1145" spans="3:16" x14ac:dyDescent="0.15">
      <c r="C1145" s="217">
        <f t="shared" si="340"/>
        <v>11</v>
      </c>
      <c r="D1145" s="218" t="str">
        <f>G$71</f>
        <v>-</v>
      </c>
      <c r="E1145" s="46" t="str">
        <f t="shared" si="336"/>
        <v>-</v>
      </c>
      <c r="F1145" s="10" t="str">
        <f t="shared" si="328"/>
        <v>ioo</v>
      </c>
      <c r="G1145" s="42">
        <f t="shared" si="329"/>
        <v>0</v>
      </c>
      <c r="H1145" s="43">
        <f>IF(AND($E$4=G1145,$H$4=F1145,$P$57&lt;=SUM(C1145:E1145),SUM(C1145:E1145)&lt;=$P$58),1+MAX(H$84:H1144),0)</f>
        <v>0</v>
      </c>
      <c r="I1145" s="43">
        <f t="shared" si="330"/>
        <v>0</v>
      </c>
      <c r="J1145" s="219" t="str">
        <f t="shared" si="341"/>
        <v>-</v>
      </c>
      <c r="K1145" s="218" t="str">
        <f>N$71</f>
        <v>-</v>
      </c>
      <c r="L1145" s="46" t="str">
        <f t="shared" si="337"/>
        <v>-</v>
      </c>
      <c r="M1145" s="10" t="str">
        <f t="shared" si="331"/>
        <v>ooo</v>
      </c>
      <c r="N1145" s="42">
        <f t="shared" si="332"/>
        <v>0</v>
      </c>
      <c r="O1145" s="43">
        <f>IF(AND($E$4=N1145,$H$4=M1145,$P$57&lt;=SUM(J1145:L1145),SUM(J1145:L1145)&lt;=$P$58),1+MAX(O$84:O1144),0)</f>
        <v>0</v>
      </c>
      <c r="P1145" s="43">
        <f t="shared" si="333"/>
        <v>0</v>
      </c>
    </row>
    <row r="1146" spans="3:16" x14ac:dyDescent="0.15">
      <c r="C1146" s="217">
        <f t="shared" si="340"/>
        <v>11</v>
      </c>
      <c r="D1146" s="218" t="str">
        <f>G$72</f>
        <v>-</v>
      </c>
      <c r="E1146" s="46" t="str">
        <f t="shared" si="336"/>
        <v>-</v>
      </c>
      <c r="F1146" s="10" t="str">
        <f t="shared" si="328"/>
        <v>ioo</v>
      </c>
      <c r="G1146" s="42">
        <f t="shared" si="329"/>
        <v>0</v>
      </c>
      <c r="H1146" s="43">
        <f>IF(AND($E$4=G1146,$H$4=F1146,$P$57&lt;=SUM(C1146:E1146),SUM(C1146:E1146)&lt;=$P$58),1+MAX(H$84:H1145),0)</f>
        <v>0</v>
      </c>
      <c r="I1146" s="43">
        <f t="shared" si="330"/>
        <v>0</v>
      </c>
      <c r="J1146" s="219" t="str">
        <f t="shared" si="341"/>
        <v>-</v>
      </c>
      <c r="K1146" s="218" t="str">
        <f>N$72</f>
        <v>-</v>
      </c>
      <c r="L1146" s="46" t="str">
        <f t="shared" si="337"/>
        <v>-</v>
      </c>
      <c r="M1146" s="10" t="str">
        <f t="shared" si="331"/>
        <v>ooo</v>
      </c>
      <c r="N1146" s="42">
        <f t="shared" si="332"/>
        <v>0</v>
      </c>
      <c r="O1146" s="43">
        <f>IF(AND($E$4=N1146,$H$4=M1146,$P$57&lt;=SUM(J1146:L1146),SUM(J1146:L1146)&lt;=$P$58),1+MAX(O$84:O1145),0)</f>
        <v>0</v>
      </c>
      <c r="P1146" s="43">
        <f t="shared" si="333"/>
        <v>0</v>
      </c>
    </row>
    <row r="1147" spans="3:16" x14ac:dyDescent="0.15">
      <c r="C1147" s="217">
        <f t="shared" si="340"/>
        <v>11</v>
      </c>
      <c r="D1147" s="218" t="str">
        <f>G$73</f>
        <v>-</v>
      </c>
      <c r="E1147" s="46" t="str">
        <f t="shared" si="336"/>
        <v>-</v>
      </c>
      <c r="F1147" s="10" t="str">
        <f t="shared" si="328"/>
        <v>ioo</v>
      </c>
      <c r="G1147" s="42">
        <f t="shared" si="329"/>
        <v>0</v>
      </c>
      <c r="H1147" s="43">
        <f>IF(AND($E$4=G1147,$H$4=F1147,$P$57&lt;=SUM(C1147:E1147),SUM(C1147:E1147)&lt;=$P$58),1+MAX(H$84:H1146),0)</f>
        <v>0</v>
      </c>
      <c r="I1147" s="43">
        <f t="shared" si="330"/>
        <v>0</v>
      </c>
      <c r="J1147" s="219" t="str">
        <f t="shared" si="341"/>
        <v>-</v>
      </c>
      <c r="K1147" s="218" t="str">
        <f>N$73</f>
        <v>-</v>
      </c>
      <c r="L1147" s="46" t="str">
        <f t="shared" si="337"/>
        <v>-</v>
      </c>
      <c r="M1147" s="10" t="str">
        <f t="shared" si="331"/>
        <v>ooo</v>
      </c>
      <c r="N1147" s="42">
        <f t="shared" si="332"/>
        <v>0</v>
      </c>
      <c r="O1147" s="43">
        <f>IF(AND($E$4=N1147,$H$4=M1147,$P$57&lt;=SUM(J1147:L1147),SUM(J1147:L1147)&lt;=$P$58),1+MAX(O$84:O1146),0)</f>
        <v>0</v>
      </c>
      <c r="P1147" s="43">
        <f t="shared" si="333"/>
        <v>0</v>
      </c>
    </row>
    <row r="1148" spans="3:16" x14ac:dyDescent="0.15">
      <c r="C1148" s="217">
        <f t="shared" si="340"/>
        <v>11</v>
      </c>
      <c r="D1148" s="218" t="str">
        <f>G$74</f>
        <v>-</v>
      </c>
      <c r="E1148" s="46" t="str">
        <f t="shared" si="336"/>
        <v>-</v>
      </c>
      <c r="F1148" s="10" t="str">
        <f t="shared" si="328"/>
        <v>ioo</v>
      </c>
      <c r="G1148" s="42">
        <f t="shared" si="329"/>
        <v>0</v>
      </c>
      <c r="H1148" s="43">
        <f>IF(AND($E$4=G1148,$H$4=F1148,$P$57&lt;=SUM(C1148:E1148),SUM(C1148:E1148)&lt;=$P$58),1+MAX(H$84:H1147),0)</f>
        <v>0</v>
      </c>
      <c r="I1148" s="43">
        <f t="shared" si="330"/>
        <v>0</v>
      </c>
      <c r="J1148" s="219" t="str">
        <f t="shared" si="341"/>
        <v>-</v>
      </c>
      <c r="K1148" s="218" t="str">
        <f>N$74</f>
        <v>-</v>
      </c>
      <c r="L1148" s="46" t="str">
        <f t="shared" si="337"/>
        <v>-</v>
      </c>
      <c r="M1148" s="10" t="str">
        <f t="shared" si="331"/>
        <v>ooo</v>
      </c>
      <c r="N1148" s="42">
        <f t="shared" si="332"/>
        <v>0</v>
      </c>
      <c r="O1148" s="43">
        <f>IF(AND($E$4=N1148,$H$4=M1148,$P$57&lt;=SUM(J1148:L1148),SUM(J1148:L1148)&lt;=$P$58),1+MAX(O$84:O1147),0)</f>
        <v>0</v>
      </c>
      <c r="P1148" s="43">
        <f t="shared" si="333"/>
        <v>0</v>
      </c>
    </row>
    <row r="1149" spans="3:16" x14ac:dyDescent="0.15">
      <c r="C1149" s="217">
        <f t="shared" si="340"/>
        <v>11</v>
      </c>
      <c r="D1149" s="218" t="str">
        <f>G$75</f>
        <v>-</v>
      </c>
      <c r="E1149" s="46" t="str">
        <f t="shared" si="336"/>
        <v>-</v>
      </c>
      <c r="F1149" s="10" t="str">
        <f t="shared" si="328"/>
        <v>ioo</v>
      </c>
      <c r="G1149" s="42">
        <f t="shared" si="329"/>
        <v>0</v>
      </c>
      <c r="H1149" s="43">
        <f>IF(AND($E$4=G1149,$H$4=F1149,$P$57&lt;=SUM(C1149:E1149),SUM(C1149:E1149)&lt;=$P$58),1+MAX(H$84:H1148),0)</f>
        <v>0</v>
      </c>
      <c r="I1149" s="43">
        <f t="shared" si="330"/>
        <v>0</v>
      </c>
      <c r="J1149" s="219" t="str">
        <f t="shared" si="341"/>
        <v>-</v>
      </c>
      <c r="K1149" s="218" t="str">
        <f>N$75</f>
        <v>-</v>
      </c>
      <c r="L1149" s="46" t="str">
        <f t="shared" si="337"/>
        <v>-</v>
      </c>
      <c r="M1149" s="10" t="str">
        <f t="shared" si="331"/>
        <v>ooo</v>
      </c>
      <c r="N1149" s="42">
        <f t="shared" si="332"/>
        <v>0</v>
      </c>
      <c r="O1149" s="43">
        <f>IF(AND($E$4=N1149,$H$4=M1149,$P$57&lt;=SUM(J1149:L1149),SUM(J1149:L1149)&lt;=$P$58),1+MAX(O$84:O1148),0)</f>
        <v>0</v>
      </c>
      <c r="P1149" s="43">
        <f t="shared" si="333"/>
        <v>0</v>
      </c>
    </row>
    <row r="1150" spans="3:16" x14ac:dyDescent="0.15">
      <c r="C1150" s="217">
        <f t="shared" si="340"/>
        <v>11</v>
      </c>
      <c r="D1150" s="218" t="str">
        <f>G$76</f>
        <v>-</v>
      </c>
      <c r="E1150" s="46" t="str">
        <f t="shared" si="336"/>
        <v>-</v>
      </c>
      <c r="F1150" s="10" t="str">
        <f t="shared" si="328"/>
        <v>ioo</v>
      </c>
      <c r="G1150" s="42">
        <f t="shared" si="329"/>
        <v>0</v>
      </c>
      <c r="H1150" s="43">
        <f>IF(AND($E$4=G1150,$H$4=F1150,$P$57&lt;=SUM(C1150:E1150),SUM(C1150:E1150)&lt;=$P$58),1+MAX(H$84:H1149),0)</f>
        <v>0</v>
      </c>
      <c r="I1150" s="43">
        <f t="shared" si="330"/>
        <v>0</v>
      </c>
      <c r="J1150" s="219" t="str">
        <f t="shared" si="341"/>
        <v>-</v>
      </c>
      <c r="K1150" s="218" t="str">
        <f>N$76</f>
        <v>-</v>
      </c>
      <c r="L1150" s="46" t="str">
        <f t="shared" si="337"/>
        <v>-</v>
      </c>
      <c r="M1150" s="10" t="str">
        <f t="shared" si="331"/>
        <v>ooo</v>
      </c>
      <c r="N1150" s="42">
        <f t="shared" si="332"/>
        <v>0</v>
      </c>
      <c r="O1150" s="43">
        <f>IF(AND($E$4=N1150,$H$4=M1150,$P$57&lt;=SUM(J1150:L1150),SUM(J1150:L1150)&lt;=$P$58),1+MAX(O$84:O1149),0)</f>
        <v>0</v>
      </c>
      <c r="P1150" s="43">
        <f t="shared" si="333"/>
        <v>0</v>
      </c>
    </row>
    <row r="1151" spans="3:16" x14ac:dyDescent="0.15">
      <c r="C1151" s="217">
        <f t="shared" si="340"/>
        <v>11</v>
      </c>
      <c r="D1151" s="218" t="str">
        <f>G$77</f>
        <v>-</v>
      </c>
      <c r="E1151" s="46" t="str">
        <f t="shared" si="336"/>
        <v>-</v>
      </c>
      <c r="F1151" s="10" t="str">
        <f t="shared" si="328"/>
        <v>ioo</v>
      </c>
      <c r="G1151" s="42">
        <f t="shared" si="329"/>
        <v>0</v>
      </c>
      <c r="H1151" s="43">
        <f>IF(AND($E$4=G1151,$H$4=F1151,$P$57&lt;=SUM(C1151:E1151),SUM(C1151:E1151)&lt;=$P$58),1+MAX(H$84:H1150),0)</f>
        <v>0</v>
      </c>
      <c r="I1151" s="43">
        <f t="shared" si="330"/>
        <v>0</v>
      </c>
      <c r="J1151" s="219" t="str">
        <f t="shared" si="341"/>
        <v>-</v>
      </c>
      <c r="K1151" s="218" t="str">
        <f>N$77</f>
        <v>-</v>
      </c>
      <c r="L1151" s="46" t="str">
        <f t="shared" si="337"/>
        <v>-</v>
      </c>
      <c r="M1151" s="10" t="str">
        <f t="shared" si="331"/>
        <v>ooo</v>
      </c>
      <c r="N1151" s="42">
        <f t="shared" si="332"/>
        <v>0</v>
      </c>
      <c r="O1151" s="43">
        <f>IF(AND($E$4=N1151,$H$4=M1151,$P$57&lt;=SUM(J1151:L1151),SUM(J1151:L1151)&lt;=$P$58),1+MAX(O$84:O1150),0)</f>
        <v>0</v>
      </c>
      <c r="P1151" s="43">
        <f t="shared" si="333"/>
        <v>0</v>
      </c>
    </row>
    <row r="1152" spans="3:16" x14ac:dyDescent="0.15">
      <c r="C1152" s="217">
        <f t="shared" si="340"/>
        <v>11</v>
      </c>
      <c r="D1152" s="218" t="str">
        <f>G$78</f>
        <v>-</v>
      </c>
      <c r="E1152" s="46" t="str">
        <f t="shared" si="336"/>
        <v>-</v>
      </c>
      <c r="F1152" s="10" t="str">
        <f t="shared" si="328"/>
        <v>ioo</v>
      </c>
      <c r="G1152" s="42">
        <f t="shared" si="329"/>
        <v>0</v>
      </c>
      <c r="H1152" s="43">
        <f>IF(AND($E$4=G1152,$H$4=F1152,$P$57&lt;=SUM(C1152:E1152),SUM(C1152:E1152)&lt;=$P$58),1+MAX(H$84:H1151),0)</f>
        <v>0</v>
      </c>
      <c r="I1152" s="43">
        <f t="shared" si="330"/>
        <v>0</v>
      </c>
      <c r="J1152" s="219" t="str">
        <f t="shared" si="341"/>
        <v>-</v>
      </c>
      <c r="K1152" s="218" t="str">
        <f>N$78</f>
        <v>-</v>
      </c>
      <c r="L1152" s="46" t="str">
        <f t="shared" si="337"/>
        <v>-</v>
      </c>
      <c r="M1152" s="10" t="str">
        <f t="shared" si="331"/>
        <v>ooo</v>
      </c>
      <c r="N1152" s="42">
        <f t="shared" si="332"/>
        <v>0</v>
      </c>
      <c r="O1152" s="43">
        <f>IF(AND($E$4=N1152,$H$4=M1152,$P$57&lt;=SUM(J1152:L1152),SUM(J1152:L1152)&lt;=$P$58),1+MAX(O$84:O1151),0)</f>
        <v>0</v>
      </c>
      <c r="P1152" s="43">
        <f t="shared" si="333"/>
        <v>0</v>
      </c>
    </row>
    <row r="1153" spans="3:16" x14ac:dyDescent="0.15">
      <c r="C1153" s="217">
        <f t="shared" si="340"/>
        <v>11</v>
      </c>
      <c r="D1153" s="218" t="str">
        <f>G$79</f>
        <v>-</v>
      </c>
      <c r="E1153" s="46" t="str">
        <f t="shared" si="336"/>
        <v>-</v>
      </c>
      <c r="F1153" s="10" t="str">
        <f t="shared" si="328"/>
        <v>ioo</v>
      </c>
      <c r="G1153" s="42">
        <f t="shared" si="329"/>
        <v>0</v>
      </c>
      <c r="H1153" s="43">
        <f>IF(AND($E$4=G1153,$H$4=F1153,$P$57&lt;=SUM(C1153:E1153),SUM(C1153:E1153)&lt;=$P$58),1+MAX(H$84:H1152),0)</f>
        <v>0</v>
      </c>
      <c r="I1153" s="43">
        <f t="shared" si="330"/>
        <v>0</v>
      </c>
      <c r="J1153" s="219" t="str">
        <f t="shared" si="341"/>
        <v>-</v>
      </c>
      <c r="K1153" s="218" t="str">
        <f>N$79</f>
        <v>-</v>
      </c>
      <c r="L1153" s="46" t="str">
        <f t="shared" si="337"/>
        <v>-</v>
      </c>
      <c r="M1153" s="10" t="str">
        <f t="shared" si="331"/>
        <v>ooo</v>
      </c>
      <c r="N1153" s="42">
        <f t="shared" si="332"/>
        <v>0</v>
      </c>
      <c r="O1153" s="43">
        <f>IF(AND($E$4=N1153,$H$4=M1153,$P$57&lt;=SUM(J1153:L1153),SUM(J1153:L1153)&lt;=$P$58),1+MAX(O$84:O1152),0)</f>
        <v>0</v>
      </c>
      <c r="P1153" s="43">
        <f t="shared" si="333"/>
        <v>0</v>
      </c>
    </row>
    <row r="1154" spans="3:16" x14ac:dyDescent="0.15">
      <c r="C1154" s="217">
        <f t="shared" si="340"/>
        <v>11</v>
      </c>
      <c r="D1154" s="218" t="str">
        <f>G$80</f>
        <v>-</v>
      </c>
      <c r="E1154" s="46" t="str">
        <f t="shared" si="336"/>
        <v>-</v>
      </c>
      <c r="F1154" s="10" t="str">
        <f t="shared" si="328"/>
        <v>ioo</v>
      </c>
      <c r="G1154" s="42">
        <f t="shared" si="329"/>
        <v>0</v>
      </c>
      <c r="H1154" s="43">
        <f>IF(AND($E$4=G1154,$H$4=F1154,$P$57&lt;=SUM(C1154:E1154),SUM(C1154:E1154)&lt;=$P$58),1+MAX(H$84:H1153),0)</f>
        <v>0</v>
      </c>
      <c r="I1154" s="43">
        <f t="shared" si="330"/>
        <v>0</v>
      </c>
      <c r="J1154" s="219" t="str">
        <f t="shared" si="341"/>
        <v>-</v>
      </c>
      <c r="K1154" s="218" t="str">
        <f>N$80</f>
        <v>-</v>
      </c>
      <c r="L1154" s="46" t="str">
        <f t="shared" si="337"/>
        <v>-</v>
      </c>
      <c r="M1154" s="10" t="str">
        <f t="shared" si="331"/>
        <v>ooo</v>
      </c>
      <c r="N1154" s="42">
        <f t="shared" si="332"/>
        <v>0</v>
      </c>
      <c r="O1154" s="43">
        <f>IF(AND($E$4=N1154,$H$4=M1154,$P$57&lt;=SUM(J1154:L1154),SUM(J1154:L1154)&lt;=$P$58),1+MAX(O$84:O1153),0)</f>
        <v>0</v>
      </c>
      <c r="P1154" s="43">
        <f t="shared" si="333"/>
        <v>0</v>
      </c>
    </row>
    <row r="1155" spans="3:16" x14ac:dyDescent="0.15">
      <c r="C1155" s="217">
        <f t="shared" si="340"/>
        <v>11</v>
      </c>
      <c r="D1155" s="218" t="str">
        <f>G$81</f>
        <v>-</v>
      </c>
      <c r="E1155" s="46" t="str">
        <f t="shared" si="336"/>
        <v>-</v>
      </c>
      <c r="F1155" s="10" t="str">
        <f t="shared" si="328"/>
        <v>ioo</v>
      </c>
      <c r="G1155" s="42">
        <f t="shared" si="329"/>
        <v>0</v>
      </c>
      <c r="H1155" s="43">
        <f>IF(AND($E$4=G1155,$H$4=F1155,$P$57&lt;=SUM(C1155:E1155),SUM(C1155:E1155)&lt;=$P$58),1+MAX(H$84:H1154),0)</f>
        <v>0</v>
      </c>
      <c r="I1155" s="43">
        <f t="shared" si="330"/>
        <v>0</v>
      </c>
      <c r="J1155" s="219" t="str">
        <f t="shared" si="341"/>
        <v>-</v>
      </c>
      <c r="K1155" s="218" t="str">
        <f>N$81</f>
        <v>-</v>
      </c>
      <c r="L1155" s="46" t="str">
        <f t="shared" si="337"/>
        <v>-</v>
      </c>
      <c r="M1155" s="10" t="str">
        <f t="shared" si="331"/>
        <v>ooo</v>
      </c>
      <c r="N1155" s="42">
        <f t="shared" si="332"/>
        <v>0</v>
      </c>
      <c r="O1155" s="43">
        <f>IF(AND($E$4=N1155,$H$4=M1155,$P$57&lt;=SUM(J1155:L1155),SUM(J1155:L1155)&lt;=$P$58),1+MAX(O$84:O1154),0)</f>
        <v>0</v>
      </c>
      <c r="P1155" s="43">
        <f t="shared" si="333"/>
        <v>0</v>
      </c>
    </row>
    <row r="1156" spans="3:16" x14ac:dyDescent="0.15">
      <c r="C1156" s="217">
        <f t="shared" ref="C1156:C1171" si="342">F$69</f>
        <v>12</v>
      </c>
      <c r="D1156" s="218">
        <f>G$66</f>
        <v>13</v>
      </c>
      <c r="E1156" s="46" t="str">
        <f t="shared" si="336"/>
        <v>-</v>
      </c>
      <c r="F1156" s="10" t="str">
        <f t="shared" si="328"/>
        <v>oio</v>
      </c>
      <c r="G1156" s="42">
        <f t="shared" si="329"/>
        <v>0</v>
      </c>
      <c r="H1156" s="43">
        <f>IF(AND($E$4=G1156,$H$4=F1156,$P$57&lt;=SUM(C1156:E1156),SUM(C1156:E1156)&lt;=$P$58),1+MAX(H$84:H1155),0)</f>
        <v>0</v>
      </c>
      <c r="I1156" s="43">
        <f t="shared" si="330"/>
        <v>0</v>
      </c>
      <c r="J1156" s="219" t="str">
        <f t="shared" ref="J1156:J1171" si="343">M$69</f>
        <v>-</v>
      </c>
      <c r="K1156" s="218">
        <f>N$66</f>
        <v>13</v>
      </c>
      <c r="L1156" s="46" t="str">
        <f t="shared" si="337"/>
        <v>-</v>
      </c>
      <c r="M1156" s="10" t="str">
        <f t="shared" si="331"/>
        <v>oio</v>
      </c>
      <c r="N1156" s="42">
        <f t="shared" si="332"/>
        <v>0</v>
      </c>
      <c r="O1156" s="43">
        <f>IF(AND($E$4=N1156,$H$4=M1156,$P$57&lt;=SUM(J1156:L1156),SUM(J1156:L1156)&lt;=$P$58),1+MAX(O$84:O1155),0)</f>
        <v>0</v>
      </c>
      <c r="P1156" s="43">
        <f t="shared" si="333"/>
        <v>0</v>
      </c>
    </row>
    <row r="1157" spans="3:16" x14ac:dyDescent="0.15">
      <c r="C1157" s="217">
        <f t="shared" si="342"/>
        <v>12</v>
      </c>
      <c r="D1157" s="218">
        <f>G$67</f>
        <v>14</v>
      </c>
      <c r="E1157" s="46" t="str">
        <f t="shared" si="336"/>
        <v>-</v>
      </c>
      <c r="F1157" s="10" t="str">
        <f t="shared" si="328"/>
        <v>oio</v>
      </c>
      <c r="G1157" s="42">
        <f t="shared" si="329"/>
        <v>0</v>
      </c>
      <c r="H1157" s="43">
        <f>IF(AND($E$4=G1157,$H$4=F1157,$P$57&lt;=SUM(C1157:E1157),SUM(C1157:E1157)&lt;=$P$58),1+MAX(H$84:H1156),0)</f>
        <v>0</v>
      </c>
      <c r="I1157" s="43">
        <f t="shared" si="330"/>
        <v>0</v>
      </c>
      <c r="J1157" s="219" t="str">
        <f t="shared" si="343"/>
        <v>-</v>
      </c>
      <c r="K1157" s="218" t="str">
        <f>N$67</f>
        <v>-</v>
      </c>
      <c r="L1157" s="46" t="str">
        <f t="shared" si="337"/>
        <v>-</v>
      </c>
      <c r="M1157" s="10" t="str">
        <f t="shared" si="331"/>
        <v>ooo</v>
      </c>
      <c r="N1157" s="42">
        <f t="shared" si="332"/>
        <v>0</v>
      </c>
      <c r="O1157" s="43">
        <f>IF(AND($E$4=N1157,$H$4=M1157,$P$57&lt;=SUM(J1157:L1157),SUM(J1157:L1157)&lt;=$P$58),1+MAX(O$84:O1156),0)</f>
        <v>0</v>
      </c>
      <c r="P1157" s="43">
        <f t="shared" si="333"/>
        <v>0</v>
      </c>
    </row>
    <row r="1158" spans="3:16" x14ac:dyDescent="0.15">
      <c r="C1158" s="217">
        <f t="shared" si="342"/>
        <v>12</v>
      </c>
      <c r="D1158" s="218" t="str">
        <f>G$68</f>
        <v>-</v>
      </c>
      <c r="E1158" s="46" t="str">
        <f t="shared" si="336"/>
        <v>-</v>
      </c>
      <c r="F1158" s="10" t="str">
        <f t="shared" si="328"/>
        <v>ioo</v>
      </c>
      <c r="G1158" s="42">
        <f t="shared" si="329"/>
        <v>0</v>
      </c>
      <c r="H1158" s="43">
        <f>IF(AND($E$4=G1158,$H$4=F1158,$P$57&lt;=SUM(C1158:E1158),SUM(C1158:E1158)&lt;=$P$58),1+MAX(H$84:H1157),0)</f>
        <v>0</v>
      </c>
      <c r="I1158" s="43">
        <f t="shared" si="330"/>
        <v>0</v>
      </c>
      <c r="J1158" s="219" t="str">
        <f t="shared" si="343"/>
        <v>-</v>
      </c>
      <c r="K1158" s="218" t="str">
        <f>N$68</f>
        <v>-</v>
      </c>
      <c r="L1158" s="46" t="str">
        <f t="shared" si="337"/>
        <v>-</v>
      </c>
      <c r="M1158" s="10" t="str">
        <f t="shared" si="331"/>
        <v>ooo</v>
      </c>
      <c r="N1158" s="42">
        <f t="shared" si="332"/>
        <v>0</v>
      </c>
      <c r="O1158" s="43">
        <f>IF(AND($E$4=N1158,$H$4=M1158,$P$57&lt;=SUM(J1158:L1158),SUM(J1158:L1158)&lt;=$P$58),1+MAX(O$84:O1157),0)</f>
        <v>0</v>
      </c>
      <c r="P1158" s="43">
        <f t="shared" si="333"/>
        <v>0</v>
      </c>
    </row>
    <row r="1159" spans="3:16" x14ac:dyDescent="0.15">
      <c r="C1159" s="217">
        <f t="shared" si="342"/>
        <v>12</v>
      </c>
      <c r="D1159" s="218" t="str">
        <f>G$69</f>
        <v>-</v>
      </c>
      <c r="E1159" s="46" t="str">
        <f t="shared" si="336"/>
        <v>-</v>
      </c>
      <c r="F1159" s="10" t="str">
        <f t="shared" si="328"/>
        <v>ioo</v>
      </c>
      <c r="G1159" s="42">
        <f t="shared" si="329"/>
        <v>0</v>
      </c>
      <c r="H1159" s="43">
        <f>IF(AND($E$4=G1159,$H$4=F1159,$P$57&lt;=SUM(C1159:E1159),SUM(C1159:E1159)&lt;=$P$58),1+MAX(H$84:H1158),0)</f>
        <v>0</v>
      </c>
      <c r="I1159" s="43">
        <f t="shared" si="330"/>
        <v>0</v>
      </c>
      <c r="J1159" s="219" t="str">
        <f t="shared" si="343"/>
        <v>-</v>
      </c>
      <c r="K1159" s="218" t="str">
        <f>N$69</f>
        <v>-</v>
      </c>
      <c r="L1159" s="46" t="str">
        <f t="shared" si="337"/>
        <v>-</v>
      </c>
      <c r="M1159" s="10" t="str">
        <f t="shared" si="331"/>
        <v>ooo</v>
      </c>
      <c r="N1159" s="42">
        <f t="shared" si="332"/>
        <v>0</v>
      </c>
      <c r="O1159" s="43">
        <f>IF(AND($E$4=N1159,$H$4=M1159,$P$57&lt;=SUM(J1159:L1159),SUM(J1159:L1159)&lt;=$P$58),1+MAX(O$84:O1158),0)</f>
        <v>0</v>
      </c>
      <c r="P1159" s="43">
        <f t="shared" si="333"/>
        <v>0</v>
      </c>
    </row>
    <row r="1160" spans="3:16" x14ac:dyDescent="0.15">
      <c r="C1160" s="217">
        <f t="shared" si="342"/>
        <v>12</v>
      </c>
      <c r="D1160" s="218" t="str">
        <f>G$70</f>
        <v>-</v>
      </c>
      <c r="E1160" s="46" t="str">
        <f t="shared" si="336"/>
        <v>-</v>
      </c>
      <c r="F1160" s="10" t="str">
        <f t="shared" si="328"/>
        <v>ioo</v>
      </c>
      <c r="G1160" s="42">
        <f t="shared" si="329"/>
        <v>0</v>
      </c>
      <c r="H1160" s="43">
        <f>IF(AND($E$4=G1160,$H$4=F1160,$P$57&lt;=SUM(C1160:E1160),SUM(C1160:E1160)&lt;=$P$58),1+MAX(H$84:H1159),0)</f>
        <v>0</v>
      </c>
      <c r="I1160" s="43">
        <f t="shared" si="330"/>
        <v>0</v>
      </c>
      <c r="J1160" s="219" t="str">
        <f t="shared" si="343"/>
        <v>-</v>
      </c>
      <c r="K1160" s="218" t="str">
        <f>N$70</f>
        <v>-</v>
      </c>
      <c r="L1160" s="46" t="str">
        <f t="shared" si="337"/>
        <v>-</v>
      </c>
      <c r="M1160" s="10" t="str">
        <f t="shared" si="331"/>
        <v>ooo</v>
      </c>
      <c r="N1160" s="42">
        <f t="shared" si="332"/>
        <v>0</v>
      </c>
      <c r="O1160" s="43">
        <f>IF(AND($E$4=N1160,$H$4=M1160,$P$57&lt;=SUM(J1160:L1160),SUM(J1160:L1160)&lt;=$P$58),1+MAX(O$84:O1159),0)</f>
        <v>0</v>
      </c>
      <c r="P1160" s="43">
        <f t="shared" si="333"/>
        <v>0</v>
      </c>
    </row>
    <row r="1161" spans="3:16" x14ac:dyDescent="0.15">
      <c r="C1161" s="217">
        <f t="shared" si="342"/>
        <v>12</v>
      </c>
      <c r="D1161" s="218" t="str">
        <f>G$71</f>
        <v>-</v>
      </c>
      <c r="E1161" s="46" t="str">
        <f t="shared" si="336"/>
        <v>-</v>
      </c>
      <c r="F1161" s="10" t="str">
        <f t="shared" si="328"/>
        <v>ioo</v>
      </c>
      <c r="G1161" s="42">
        <f t="shared" si="329"/>
        <v>0</v>
      </c>
      <c r="H1161" s="43">
        <f>IF(AND($E$4=G1161,$H$4=F1161,$P$57&lt;=SUM(C1161:E1161),SUM(C1161:E1161)&lt;=$P$58),1+MAX(H$84:H1160),0)</f>
        <v>0</v>
      </c>
      <c r="I1161" s="43">
        <f t="shared" si="330"/>
        <v>0</v>
      </c>
      <c r="J1161" s="219" t="str">
        <f t="shared" si="343"/>
        <v>-</v>
      </c>
      <c r="K1161" s="218" t="str">
        <f>N$71</f>
        <v>-</v>
      </c>
      <c r="L1161" s="46" t="str">
        <f t="shared" si="337"/>
        <v>-</v>
      </c>
      <c r="M1161" s="10" t="str">
        <f t="shared" si="331"/>
        <v>ooo</v>
      </c>
      <c r="N1161" s="42">
        <f t="shared" si="332"/>
        <v>0</v>
      </c>
      <c r="O1161" s="43">
        <f>IF(AND($E$4=N1161,$H$4=M1161,$P$57&lt;=SUM(J1161:L1161),SUM(J1161:L1161)&lt;=$P$58),1+MAX(O$84:O1160),0)</f>
        <v>0</v>
      </c>
      <c r="P1161" s="43">
        <f t="shared" si="333"/>
        <v>0</v>
      </c>
    </row>
    <row r="1162" spans="3:16" x14ac:dyDescent="0.15">
      <c r="C1162" s="217">
        <f t="shared" si="342"/>
        <v>12</v>
      </c>
      <c r="D1162" s="218" t="str">
        <f>G$72</f>
        <v>-</v>
      </c>
      <c r="E1162" s="46" t="str">
        <f t="shared" si="336"/>
        <v>-</v>
      </c>
      <c r="F1162" s="10" t="str">
        <f t="shared" si="328"/>
        <v>ioo</v>
      </c>
      <c r="G1162" s="42">
        <f t="shared" si="329"/>
        <v>0</v>
      </c>
      <c r="H1162" s="43">
        <f>IF(AND($E$4=G1162,$H$4=F1162,$P$57&lt;=SUM(C1162:E1162),SUM(C1162:E1162)&lt;=$P$58),1+MAX(H$84:H1161),0)</f>
        <v>0</v>
      </c>
      <c r="I1162" s="43">
        <f t="shared" si="330"/>
        <v>0</v>
      </c>
      <c r="J1162" s="219" t="str">
        <f t="shared" si="343"/>
        <v>-</v>
      </c>
      <c r="K1162" s="218" t="str">
        <f>N$72</f>
        <v>-</v>
      </c>
      <c r="L1162" s="46" t="str">
        <f t="shared" si="337"/>
        <v>-</v>
      </c>
      <c r="M1162" s="10" t="str">
        <f t="shared" si="331"/>
        <v>ooo</v>
      </c>
      <c r="N1162" s="42">
        <f t="shared" si="332"/>
        <v>0</v>
      </c>
      <c r="O1162" s="43">
        <f>IF(AND($E$4=N1162,$H$4=M1162,$P$57&lt;=SUM(J1162:L1162),SUM(J1162:L1162)&lt;=$P$58),1+MAX(O$84:O1161),0)</f>
        <v>0</v>
      </c>
      <c r="P1162" s="43">
        <f t="shared" si="333"/>
        <v>0</v>
      </c>
    </row>
    <row r="1163" spans="3:16" x14ac:dyDescent="0.15">
      <c r="C1163" s="217">
        <f t="shared" si="342"/>
        <v>12</v>
      </c>
      <c r="D1163" s="218" t="str">
        <f>G$73</f>
        <v>-</v>
      </c>
      <c r="E1163" s="46" t="str">
        <f t="shared" si="336"/>
        <v>-</v>
      </c>
      <c r="F1163" s="10" t="str">
        <f t="shared" si="328"/>
        <v>ioo</v>
      </c>
      <c r="G1163" s="42">
        <f t="shared" si="329"/>
        <v>0</v>
      </c>
      <c r="H1163" s="43">
        <f>IF(AND($E$4=G1163,$H$4=F1163,$P$57&lt;=SUM(C1163:E1163),SUM(C1163:E1163)&lt;=$P$58),1+MAX(H$84:H1162),0)</f>
        <v>0</v>
      </c>
      <c r="I1163" s="43">
        <f t="shared" si="330"/>
        <v>0</v>
      </c>
      <c r="J1163" s="219" t="str">
        <f t="shared" si="343"/>
        <v>-</v>
      </c>
      <c r="K1163" s="218" t="str">
        <f>N$73</f>
        <v>-</v>
      </c>
      <c r="L1163" s="46" t="str">
        <f t="shared" si="337"/>
        <v>-</v>
      </c>
      <c r="M1163" s="10" t="str">
        <f t="shared" si="331"/>
        <v>ooo</v>
      </c>
      <c r="N1163" s="42">
        <f t="shared" si="332"/>
        <v>0</v>
      </c>
      <c r="O1163" s="43">
        <f>IF(AND($E$4=N1163,$H$4=M1163,$P$57&lt;=SUM(J1163:L1163),SUM(J1163:L1163)&lt;=$P$58),1+MAX(O$84:O1162),0)</f>
        <v>0</v>
      </c>
      <c r="P1163" s="43">
        <f t="shared" si="333"/>
        <v>0</v>
      </c>
    </row>
    <row r="1164" spans="3:16" x14ac:dyDescent="0.15">
      <c r="C1164" s="217">
        <f t="shared" si="342"/>
        <v>12</v>
      </c>
      <c r="D1164" s="218" t="str">
        <f>G$74</f>
        <v>-</v>
      </c>
      <c r="E1164" s="46" t="str">
        <f t="shared" si="336"/>
        <v>-</v>
      </c>
      <c r="F1164" s="10" t="str">
        <f t="shared" si="328"/>
        <v>ioo</v>
      </c>
      <c r="G1164" s="42">
        <f t="shared" si="329"/>
        <v>0</v>
      </c>
      <c r="H1164" s="43">
        <f>IF(AND($E$4=G1164,$H$4=F1164,$P$57&lt;=SUM(C1164:E1164),SUM(C1164:E1164)&lt;=$P$58),1+MAX(H$84:H1163),0)</f>
        <v>0</v>
      </c>
      <c r="I1164" s="43">
        <f t="shared" si="330"/>
        <v>0</v>
      </c>
      <c r="J1164" s="219" t="str">
        <f t="shared" si="343"/>
        <v>-</v>
      </c>
      <c r="K1164" s="218" t="str">
        <f>N$74</f>
        <v>-</v>
      </c>
      <c r="L1164" s="46" t="str">
        <f t="shared" si="337"/>
        <v>-</v>
      </c>
      <c r="M1164" s="10" t="str">
        <f t="shared" si="331"/>
        <v>ooo</v>
      </c>
      <c r="N1164" s="42">
        <f t="shared" si="332"/>
        <v>0</v>
      </c>
      <c r="O1164" s="43">
        <f>IF(AND($E$4=N1164,$H$4=M1164,$P$57&lt;=SUM(J1164:L1164),SUM(J1164:L1164)&lt;=$P$58),1+MAX(O$84:O1163),0)</f>
        <v>0</v>
      </c>
      <c r="P1164" s="43">
        <f t="shared" si="333"/>
        <v>0</v>
      </c>
    </row>
    <row r="1165" spans="3:16" x14ac:dyDescent="0.15">
      <c r="C1165" s="217">
        <f t="shared" si="342"/>
        <v>12</v>
      </c>
      <c r="D1165" s="218" t="str">
        <f>G$75</f>
        <v>-</v>
      </c>
      <c r="E1165" s="46" t="str">
        <f t="shared" si="336"/>
        <v>-</v>
      </c>
      <c r="F1165" s="10" t="str">
        <f t="shared" si="328"/>
        <v>ioo</v>
      </c>
      <c r="G1165" s="42">
        <f t="shared" si="329"/>
        <v>0</v>
      </c>
      <c r="H1165" s="43">
        <f>IF(AND($E$4=G1165,$H$4=F1165,$P$57&lt;=SUM(C1165:E1165),SUM(C1165:E1165)&lt;=$P$58),1+MAX(H$84:H1164),0)</f>
        <v>0</v>
      </c>
      <c r="I1165" s="43">
        <f t="shared" si="330"/>
        <v>0</v>
      </c>
      <c r="J1165" s="219" t="str">
        <f t="shared" si="343"/>
        <v>-</v>
      </c>
      <c r="K1165" s="218" t="str">
        <f>N$75</f>
        <v>-</v>
      </c>
      <c r="L1165" s="46" t="str">
        <f t="shared" si="337"/>
        <v>-</v>
      </c>
      <c r="M1165" s="10" t="str">
        <f t="shared" si="331"/>
        <v>ooo</v>
      </c>
      <c r="N1165" s="42">
        <f t="shared" si="332"/>
        <v>0</v>
      </c>
      <c r="O1165" s="43">
        <f>IF(AND($E$4=N1165,$H$4=M1165,$P$57&lt;=SUM(J1165:L1165),SUM(J1165:L1165)&lt;=$P$58),1+MAX(O$84:O1164),0)</f>
        <v>0</v>
      </c>
      <c r="P1165" s="43">
        <f t="shared" si="333"/>
        <v>0</v>
      </c>
    </row>
    <row r="1166" spans="3:16" x14ac:dyDescent="0.15">
      <c r="C1166" s="217">
        <f t="shared" si="342"/>
        <v>12</v>
      </c>
      <c r="D1166" s="218" t="str">
        <f>G$76</f>
        <v>-</v>
      </c>
      <c r="E1166" s="46" t="str">
        <f t="shared" si="336"/>
        <v>-</v>
      </c>
      <c r="F1166" s="10" t="str">
        <f t="shared" si="328"/>
        <v>ioo</v>
      </c>
      <c r="G1166" s="42">
        <f t="shared" si="329"/>
        <v>0</v>
      </c>
      <c r="H1166" s="43">
        <f>IF(AND($E$4=G1166,$H$4=F1166,$P$57&lt;=SUM(C1166:E1166),SUM(C1166:E1166)&lt;=$P$58),1+MAX(H$84:H1165),0)</f>
        <v>0</v>
      </c>
      <c r="I1166" s="43">
        <f t="shared" si="330"/>
        <v>0</v>
      </c>
      <c r="J1166" s="219" t="str">
        <f t="shared" si="343"/>
        <v>-</v>
      </c>
      <c r="K1166" s="218" t="str">
        <f>N$76</f>
        <v>-</v>
      </c>
      <c r="L1166" s="46" t="str">
        <f t="shared" si="337"/>
        <v>-</v>
      </c>
      <c r="M1166" s="10" t="str">
        <f t="shared" si="331"/>
        <v>ooo</v>
      </c>
      <c r="N1166" s="42">
        <f t="shared" si="332"/>
        <v>0</v>
      </c>
      <c r="O1166" s="43">
        <f>IF(AND($E$4=N1166,$H$4=M1166,$P$57&lt;=SUM(J1166:L1166),SUM(J1166:L1166)&lt;=$P$58),1+MAX(O$84:O1165),0)</f>
        <v>0</v>
      </c>
      <c r="P1166" s="43">
        <f t="shared" si="333"/>
        <v>0</v>
      </c>
    </row>
    <row r="1167" spans="3:16" x14ac:dyDescent="0.15">
      <c r="C1167" s="217">
        <f t="shared" si="342"/>
        <v>12</v>
      </c>
      <c r="D1167" s="218" t="str">
        <f>G$77</f>
        <v>-</v>
      </c>
      <c r="E1167" s="46" t="str">
        <f t="shared" si="336"/>
        <v>-</v>
      </c>
      <c r="F1167" s="10" t="str">
        <f t="shared" si="328"/>
        <v>ioo</v>
      </c>
      <c r="G1167" s="42">
        <f t="shared" si="329"/>
        <v>0</v>
      </c>
      <c r="H1167" s="43">
        <f>IF(AND($E$4=G1167,$H$4=F1167,$P$57&lt;=SUM(C1167:E1167),SUM(C1167:E1167)&lt;=$P$58),1+MAX(H$84:H1166),0)</f>
        <v>0</v>
      </c>
      <c r="I1167" s="43">
        <f t="shared" si="330"/>
        <v>0</v>
      </c>
      <c r="J1167" s="219" t="str">
        <f t="shared" si="343"/>
        <v>-</v>
      </c>
      <c r="K1167" s="218" t="str">
        <f>N$77</f>
        <v>-</v>
      </c>
      <c r="L1167" s="46" t="str">
        <f t="shared" si="337"/>
        <v>-</v>
      </c>
      <c r="M1167" s="10" t="str">
        <f t="shared" si="331"/>
        <v>ooo</v>
      </c>
      <c r="N1167" s="42">
        <f t="shared" si="332"/>
        <v>0</v>
      </c>
      <c r="O1167" s="43">
        <f>IF(AND($E$4=N1167,$H$4=M1167,$P$57&lt;=SUM(J1167:L1167),SUM(J1167:L1167)&lt;=$P$58),1+MAX(O$84:O1166),0)</f>
        <v>0</v>
      </c>
      <c r="P1167" s="43">
        <f t="shared" si="333"/>
        <v>0</v>
      </c>
    </row>
    <row r="1168" spans="3:16" x14ac:dyDescent="0.15">
      <c r="C1168" s="217">
        <f t="shared" si="342"/>
        <v>12</v>
      </c>
      <c r="D1168" s="218" t="str">
        <f>G$78</f>
        <v>-</v>
      </c>
      <c r="E1168" s="46" t="str">
        <f t="shared" si="336"/>
        <v>-</v>
      </c>
      <c r="F1168" s="10" t="str">
        <f t="shared" si="328"/>
        <v>ioo</v>
      </c>
      <c r="G1168" s="42">
        <f t="shared" si="329"/>
        <v>0</v>
      </c>
      <c r="H1168" s="43">
        <f>IF(AND($E$4=G1168,$H$4=F1168,$P$57&lt;=SUM(C1168:E1168),SUM(C1168:E1168)&lt;=$P$58),1+MAX(H$84:H1167),0)</f>
        <v>0</v>
      </c>
      <c r="I1168" s="43">
        <f t="shared" si="330"/>
        <v>0</v>
      </c>
      <c r="J1168" s="219" t="str">
        <f t="shared" si="343"/>
        <v>-</v>
      </c>
      <c r="K1168" s="218" t="str">
        <f>N$78</f>
        <v>-</v>
      </c>
      <c r="L1168" s="46" t="str">
        <f t="shared" si="337"/>
        <v>-</v>
      </c>
      <c r="M1168" s="10" t="str">
        <f t="shared" si="331"/>
        <v>ooo</v>
      </c>
      <c r="N1168" s="42">
        <f t="shared" si="332"/>
        <v>0</v>
      </c>
      <c r="O1168" s="43">
        <f>IF(AND($E$4=N1168,$H$4=M1168,$P$57&lt;=SUM(J1168:L1168),SUM(J1168:L1168)&lt;=$P$58),1+MAX(O$84:O1167),0)</f>
        <v>0</v>
      </c>
      <c r="P1168" s="43">
        <f t="shared" si="333"/>
        <v>0</v>
      </c>
    </row>
    <row r="1169" spans="3:16" x14ac:dyDescent="0.15">
      <c r="C1169" s="217">
        <f t="shared" si="342"/>
        <v>12</v>
      </c>
      <c r="D1169" s="218" t="str">
        <f>G$79</f>
        <v>-</v>
      </c>
      <c r="E1169" s="46" t="str">
        <f t="shared" si="336"/>
        <v>-</v>
      </c>
      <c r="F1169" s="10" t="str">
        <f t="shared" si="328"/>
        <v>ioo</v>
      </c>
      <c r="G1169" s="42">
        <f t="shared" si="329"/>
        <v>0</v>
      </c>
      <c r="H1169" s="43">
        <f>IF(AND($E$4=G1169,$H$4=F1169,$P$57&lt;=SUM(C1169:E1169),SUM(C1169:E1169)&lt;=$P$58),1+MAX(H$84:H1168),0)</f>
        <v>0</v>
      </c>
      <c r="I1169" s="43">
        <f t="shared" si="330"/>
        <v>0</v>
      </c>
      <c r="J1169" s="219" t="str">
        <f t="shared" si="343"/>
        <v>-</v>
      </c>
      <c r="K1169" s="218" t="str">
        <f>N$79</f>
        <v>-</v>
      </c>
      <c r="L1169" s="46" t="str">
        <f t="shared" si="337"/>
        <v>-</v>
      </c>
      <c r="M1169" s="10" t="str">
        <f t="shared" si="331"/>
        <v>ooo</v>
      </c>
      <c r="N1169" s="42">
        <f t="shared" si="332"/>
        <v>0</v>
      </c>
      <c r="O1169" s="43">
        <f>IF(AND($E$4=N1169,$H$4=M1169,$P$57&lt;=SUM(J1169:L1169),SUM(J1169:L1169)&lt;=$P$58),1+MAX(O$84:O1168),0)</f>
        <v>0</v>
      </c>
      <c r="P1169" s="43">
        <f t="shared" si="333"/>
        <v>0</v>
      </c>
    </row>
    <row r="1170" spans="3:16" x14ac:dyDescent="0.15">
      <c r="C1170" s="217">
        <f t="shared" si="342"/>
        <v>12</v>
      </c>
      <c r="D1170" s="218" t="str">
        <f>G$80</f>
        <v>-</v>
      </c>
      <c r="E1170" s="46" t="str">
        <f t="shared" si="336"/>
        <v>-</v>
      </c>
      <c r="F1170" s="10" t="str">
        <f t="shared" si="328"/>
        <v>ioo</v>
      </c>
      <c r="G1170" s="42">
        <f t="shared" si="329"/>
        <v>0</v>
      </c>
      <c r="H1170" s="43">
        <f>IF(AND($E$4=G1170,$H$4=F1170,$P$57&lt;=SUM(C1170:E1170),SUM(C1170:E1170)&lt;=$P$58),1+MAX(H$84:H1169),0)</f>
        <v>0</v>
      </c>
      <c r="I1170" s="43">
        <f t="shared" si="330"/>
        <v>0</v>
      </c>
      <c r="J1170" s="219" t="str">
        <f t="shared" si="343"/>
        <v>-</v>
      </c>
      <c r="K1170" s="218" t="str">
        <f>N$80</f>
        <v>-</v>
      </c>
      <c r="L1170" s="46" t="str">
        <f t="shared" si="337"/>
        <v>-</v>
      </c>
      <c r="M1170" s="10" t="str">
        <f t="shared" si="331"/>
        <v>ooo</v>
      </c>
      <c r="N1170" s="42">
        <f t="shared" si="332"/>
        <v>0</v>
      </c>
      <c r="O1170" s="43">
        <f>IF(AND($E$4=N1170,$H$4=M1170,$P$57&lt;=SUM(J1170:L1170),SUM(J1170:L1170)&lt;=$P$58),1+MAX(O$84:O1169),0)</f>
        <v>0</v>
      </c>
      <c r="P1170" s="43">
        <f t="shared" si="333"/>
        <v>0</v>
      </c>
    </row>
    <row r="1171" spans="3:16" x14ac:dyDescent="0.15">
      <c r="C1171" s="217">
        <f t="shared" si="342"/>
        <v>12</v>
      </c>
      <c r="D1171" s="218" t="str">
        <f>G$81</f>
        <v>-</v>
      </c>
      <c r="E1171" s="46" t="str">
        <f t="shared" si="336"/>
        <v>-</v>
      </c>
      <c r="F1171" s="10" t="str">
        <f t="shared" si="328"/>
        <v>ioo</v>
      </c>
      <c r="G1171" s="42">
        <f t="shared" si="329"/>
        <v>0</v>
      </c>
      <c r="H1171" s="43">
        <f>IF(AND($E$4=G1171,$H$4=F1171,$P$57&lt;=SUM(C1171:E1171),SUM(C1171:E1171)&lt;=$P$58),1+MAX(H$84:H1170),0)</f>
        <v>0</v>
      </c>
      <c r="I1171" s="43">
        <f t="shared" si="330"/>
        <v>0</v>
      </c>
      <c r="J1171" s="219" t="str">
        <f t="shared" si="343"/>
        <v>-</v>
      </c>
      <c r="K1171" s="218" t="str">
        <f>N$81</f>
        <v>-</v>
      </c>
      <c r="L1171" s="46" t="str">
        <f t="shared" si="337"/>
        <v>-</v>
      </c>
      <c r="M1171" s="10" t="str">
        <f t="shared" si="331"/>
        <v>ooo</v>
      </c>
      <c r="N1171" s="42">
        <f t="shared" si="332"/>
        <v>0</v>
      </c>
      <c r="O1171" s="43">
        <f>IF(AND($E$4=N1171,$H$4=M1171,$P$57&lt;=SUM(J1171:L1171),SUM(J1171:L1171)&lt;=$P$58),1+MAX(O$84:O1170),0)</f>
        <v>0</v>
      </c>
      <c r="P1171" s="43">
        <f t="shared" si="333"/>
        <v>0</v>
      </c>
    </row>
    <row r="1172" spans="3:16" x14ac:dyDescent="0.15">
      <c r="C1172" s="217">
        <f t="shared" ref="C1172:C1187" si="344">F$70</f>
        <v>13</v>
      </c>
      <c r="D1172" s="218">
        <f>G$66</f>
        <v>13</v>
      </c>
      <c r="E1172" s="46" t="str">
        <f t="shared" si="336"/>
        <v>-</v>
      </c>
      <c r="F1172" s="10" t="str">
        <f t="shared" ref="F1172:F1235" si="345">IF(MAX(C1172:E1172)=C1172,"i","o")&amp;IF(MAX(C1172:E1172)=D1172,"i","o")&amp;IF(MAX(C1172:E1172)=E1172,"i","o")</f>
        <v>iio</v>
      </c>
      <c r="G1172" s="42">
        <f t="shared" ref="G1172:G1235" si="346">IF(COUNTIF(C1172:E1172,"-")&gt;0,0,TRUNC((F$56+C1172)*(G$56+D1172)^0.5*(H$56+E1172)^0.5*I$56^2/10))</f>
        <v>0</v>
      </c>
      <c r="H1172" s="43">
        <f>IF(AND($E$4=G1172,$H$4=F1172,$P$57&lt;=SUM(C1172:E1172),SUM(C1172:E1172)&lt;=$P$58),1+MAX(H$84:H1171),0)</f>
        <v>0</v>
      </c>
      <c r="I1172" s="43">
        <f t="shared" ref="I1172:I1235" si="347">IF(H1172=0,0,DEC2HEX(C1172)&amp;DEC2HEX(D1172)&amp;DEC2HEX(E1172))</f>
        <v>0</v>
      </c>
      <c r="J1172" s="219" t="str">
        <f t="shared" ref="J1172:J1187" si="348">M$70</f>
        <v>-</v>
      </c>
      <c r="K1172" s="218">
        <f>N$66</f>
        <v>13</v>
      </c>
      <c r="L1172" s="46" t="str">
        <f t="shared" si="337"/>
        <v>-</v>
      </c>
      <c r="M1172" s="10" t="str">
        <f t="shared" ref="M1172:M1235" si="349">IF(MAX(J1172:L1172)=J1172,"i","o")&amp;IF(MAX(J1172:L1172)=K1172,"i","o")&amp;IF(MAX(J1172:L1172)=L1172,"i","o")</f>
        <v>oio</v>
      </c>
      <c r="N1172" s="42">
        <f t="shared" ref="N1172:N1235" si="350">IF(COUNTIF(J1172:L1172,"-")&gt;0,0,TRUNC((M$56+J1172)*(N$56+K1172)^0.5*(O$56+L1172)^0.5*P$56^2/10))</f>
        <v>0</v>
      </c>
      <c r="O1172" s="43">
        <f>IF(AND($E$4=N1172,$H$4=M1172,$P$57&lt;=SUM(J1172:L1172),SUM(J1172:L1172)&lt;=$P$58),1+MAX(O$84:O1171),0)</f>
        <v>0</v>
      </c>
      <c r="P1172" s="43">
        <f t="shared" ref="P1172:P1235" si="351">IF(O1172=0,0,DEC2HEX(J1172)&amp;DEC2HEX(K1172)&amp;DEC2HEX(L1172))</f>
        <v>0</v>
      </c>
    </row>
    <row r="1173" spans="3:16" x14ac:dyDescent="0.15">
      <c r="C1173" s="217">
        <f t="shared" si="344"/>
        <v>13</v>
      </c>
      <c r="D1173" s="218">
        <f>G$67</f>
        <v>14</v>
      </c>
      <c r="E1173" s="46" t="str">
        <f t="shared" si="336"/>
        <v>-</v>
      </c>
      <c r="F1173" s="10" t="str">
        <f t="shared" si="345"/>
        <v>oio</v>
      </c>
      <c r="G1173" s="42">
        <f t="shared" si="346"/>
        <v>0</v>
      </c>
      <c r="H1173" s="43">
        <f>IF(AND($E$4=G1173,$H$4=F1173,$P$57&lt;=SUM(C1173:E1173),SUM(C1173:E1173)&lt;=$P$58),1+MAX(H$84:H1172),0)</f>
        <v>0</v>
      </c>
      <c r="I1173" s="43">
        <f t="shared" si="347"/>
        <v>0</v>
      </c>
      <c r="J1173" s="219" t="str">
        <f t="shared" si="348"/>
        <v>-</v>
      </c>
      <c r="K1173" s="218" t="str">
        <f>N$67</f>
        <v>-</v>
      </c>
      <c r="L1173" s="46" t="str">
        <f t="shared" si="337"/>
        <v>-</v>
      </c>
      <c r="M1173" s="10" t="str">
        <f t="shared" si="349"/>
        <v>ooo</v>
      </c>
      <c r="N1173" s="42">
        <f t="shared" si="350"/>
        <v>0</v>
      </c>
      <c r="O1173" s="43">
        <f>IF(AND($E$4=N1173,$H$4=M1173,$P$57&lt;=SUM(J1173:L1173),SUM(J1173:L1173)&lt;=$P$58),1+MAX(O$84:O1172),0)</f>
        <v>0</v>
      </c>
      <c r="P1173" s="43">
        <f t="shared" si="351"/>
        <v>0</v>
      </c>
    </row>
    <row r="1174" spans="3:16" x14ac:dyDescent="0.15">
      <c r="C1174" s="217">
        <f t="shared" si="344"/>
        <v>13</v>
      </c>
      <c r="D1174" s="218" t="str">
        <f>G$68</f>
        <v>-</v>
      </c>
      <c r="E1174" s="46" t="str">
        <f t="shared" ref="E1174:E1237" si="352">E1173</f>
        <v>-</v>
      </c>
      <c r="F1174" s="10" t="str">
        <f t="shared" si="345"/>
        <v>ioo</v>
      </c>
      <c r="G1174" s="42">
        <f t="shared" si="346"/>
        <v>0</v>
      </c>
      <c r="H1174" s="43">
        <f>IF(AND($E$4=G1174,$H$4=F1174,$P$57&lt;=SUM(C1174:E1174),SUM(C1174:E1174)&lt;=$P$58),1+MAX(H$84:H1173),0)</f>
        <v>0</v>
      </c>
      <c r="I1174" s="43">
        <f t="shared" si="347"/>
        <v>0</v>
      </c>
      <c r="J1174" s="219" t="str">
        <f t="shared" si="348"/>
        <v>-</v>
      </c>
      <c r="K1174" s="218" t="str">
        <f>N$68</f>
        <v>-</v>
      </c>
      <c r="L1174" s="46" t="str">
        <f t="shared" ref="L1174:L1237" si="353">L1173</f>
        <v>-</v>
      </c>
      <c r="M1174" s="10" t="str">
        <f t="shared" si="349"/>
        <v>ooo</v>
      </c>
      <c r="N1174" s="42">
        <f t="shared" si="350"/>
        <v>0</v>
      </c>
      <c r="O1174" s="43">
        <f>IF(AND($E$4=N1174,$H$4=M1174,$P$57&lt;=SUM(J1174:L1174),SUM(J1174:L1174)&lt;=$P$58),1+MAX(O$84:O1173),0)</f>
        <v>0</v>
      </c>
      <c r="P1174" s="43">
        <f t="shared" si="351"/>
        <v>0</v>
      </c>
    </row>
    <row r="1175" spans="3:16" x14ac:dyDescent="0.15">
      <c r="C1175" s="217">
        <f t="shared" si="344"/>
        <v>13</v>
      </c>
      <c r="D1175" s="218" t="str">
        <f>G$69</f>
        <v>-</v>
      </c>
      <c r="E1175" s="46" t="str">
        <f t="shared" si="352"/>
        <v>-</v>
      </c>
      <c r="F1175" s="10" t="str">
        <f t="shared" si="345"/>
        <v>ioo</v>
      </c>
      <c r="G1175" s="42">
        <f t="shared" si="346"/>
        <v>0</v>
      </c>
      <c r="H1175" s="43">
        <f>IF(AND($E$4=G1175,$H$4=F1175,$P$57&lt;=SUM(C1175:E1175),SUM(C1175:E1175)&lt;=$P$58),1+MAX(H$84:H1174),0)</f>
        <v>0</v>
      </c>
      <c r="I1175" s="43">
        <f t="shared" si="347"/>
        <v>0</v>
      </c>
      <c r="J1175" s="219" t="str">
        <f t="shared" si="348"/>
        <v>-</v>
      </c>
      <c r="K1175" s="218" t="str">
        <f>N$69</f>
        <v>-</v>
      </c>
      <c r="L1175" s="46" t="str">
        <f t="shared" si="353"/>
        <v>-</v>
      </c>
      <c r="M1175" s="10" t="str">
        <f t="shared" si="349"/>
        <v>ooo</v>
      </c>
      <c r="N1175" s="42">
        <f t="shared" si="350"/>
        <v>0</v>
      </c>
      <c r="O1175" s="43">
        <f>IF(AND($E$4=N1175,$H$4=M1175,$P$57&lt;=SUM(J1175:L1175),SUM(J1175:L1175)&lt;=$P$58),1+MAX(O$84:O1174),0)</f>
        <v>0</v>
      </c>
      <c r="P1175" s="43">
        <f t="shared" si="351"/>
        <v>0</v>
      </c>
    </row>
    <row r="1176" spans="3:16" x14ac:dyDescent="0.15">
      <c r="C1176" s="217">
        <f t="shared" si="344"/>
        <v>13</v>
      </c>
      <c r="D1176" s="218" t="str">
        <f>G$70</f>
        <v>-</v>
      </c>
      <c r="E1176" s="46" t="str">
        <f t="shared" si="352"/>
        <v>-</v>
      </c>
      <c r="F1176" s="10" t="str">
        <f t="shared" si="345"/>
        <v>ioo</v>
      </c>
      <c r="G1176" s="42">
        <f t="shared" si="346"/>
        <v>0</v>
      </c>
      <c r="H1176" s="43">
        <f>IF(AND($E$4=G1176,$H$4=F1176,$P$57&lt;=SUM(C1176:E1176),SUM(C1176:E1176)&lt;=$P$58),1+MAX(H$84:H1175),0)</f>
        <v>0</v>
      </c>
      <c r="I1176" s="43">
        <f t="shared" si="347"/>
        <v>0</v>
      </c>
      <c r="J1176" s="219" t="str">
        <f t="shared" si="348"/>
        <v>-</v>
      </c>
      <c r="K1176" s="218" t="str">
        <f>N$70</f>
        <v>-</v>
      </c>
      <c r="L1176" s="46" t="str">
        <f t="shared" si="353"/>
        <v>-</v>
      </c>
      <c r="M1176" s="10" t="str">
        <f t="shared" si="349"/>
        <v>ooo</v>
      </c>
      <c r="N1176" s="42">
        <f t="shared" si="350"/>
        <v>0</v>
      </c>
      <c r="O1176" s="43">
        <f>IF(AND($E$4=N1176,$H$4=M1176,$P$57&lt;=SUM(J1176:L1176),SUM(J1176:L1176)&lt;=$P$58),1+MAX(O$84:O1175),0)</f>
        <v>0</v>
      </c>
      <c r="P1176" s="43">
        <f t="shared" si="351"/>
        <v>0</v>
      </c>
    </row>
    <row r="1177" spans="3:16" x14ac:dyDescent="0.15">
      <c r="C1177" s="217">
        <f t="shared" si="344"/>
        <v>13</v>
      </c>
      <c r="D1177" s="218" t="str">
        <f>G$71</f>
        <v>-</v>
      </c>
      <c r="E1177" s="46" t="str">
        <f t="shared" si="352"/>
        <v>-</v>
      </c>
      <c r="F1177" s="10" t="str">
        <f t="shared" si="345"/>
        <v>ioo</v>
      </c>
      <c r="G1177" s="42">
        <f t="shared" si="346"/>
        <v>0</v>
      </c>
      <c r="H1177" s="43">
        <f>IF(AND($E$4=G1177,$H$4=F1177,$P$57&lt;=SUM(C1177:E1177),SUM(C1177:E1177)&lt;=$P$58),1+MAX(H$84:H1176),0)</f>
        <v>0</v>
      </c>
      <c r="I1177" s="43">
        <f t="shared" si="347"/>
        <v>0</v>
      </c>
      <c r="J1177" s="219" t="str">
        <f t="shared" si="348"/>
        <v>-</v>
      </c>
      <c r="K1177" s="218" t="str">
        <f>N$71</f>
        <v>-</v>
      </c>
      <c r="L1177" s="46" t="str">
        <f t="shared" si="353"/>
        <v>-</v>
      </c>
      <c r="M1177" s="10" t="str">
        <f t="shared" si="349"/>
        <v>ooo</v>
      </c>
      <c r="N1177" s="42">
        <f t="shared" si="350"/>
        <v>0</v>
      </c>
      <c r="O1177" s="43">
        <f>IF(AND($E$4=N1177,$H$4=M1177,$P$57&lt;=SUM(J1177:L1177),SUM(J1177:L1177)&lt;=$P$58),1+MAX(O$84:O1176),0)</f>
        <v>0</v>
      </c>
      <c r="P1177" s="43">
        <f t="shared" si="351"/>
        <v>0</v>
      </c>
    </row>
    <row r="1178" spans="3:16" x14ac:dyDescent="0.15">
      <c r="C1178" s="217">
        <f t="shared" si="344"/>
        <v>13</v>
      </c>
      <c r="D1178" s="218" t="str">
        <f>G$72</f>
        <v>-</v>
      </c>
      <c r="E1178" s="46" t="str">
        <f t="shared" si="352"/>
        <v>-</v>
      </c>
      <c r="F1178" s="10" t="str">
        <f t="shared" si="345"/>
        <v>ioo</v>
      </c>
      <c r="G1178" s="42">
        <f t="shared" si="346"/>
        <v>0</v>
      </c>
      <c r="H1178" s="43">
        <f>IF(AND($E$4=G1178,$H$4=F1178,$P$57&lt;=SUM(C1178:E1178),SUM(C1178:E1178)&lt;=$P$58),1+MAX(H$84:H1177),0)</f>
        <v>0</v>
      </c>
      <c r="I1178" s="43">
        <f t="shared" si="347"/>
        <v>0</v>
      </c>
      <c r="J1178" s="219" t="str">
        <f t="shared" si="348"/>
        <v>-</v>
      </c>
      <c r="K1178" s="218" t="str">
        <f>N$72</f>
        <v>-</v>
      </c>
      <c r="L1178" s="46" t="str">
        <f t="shared" si="353"/>
        <v>-</v>
      </c>
      <c r="M1178" s="10" t="str">
        <f t="shared" si="349"/>
        <v>ooo</v>
      </c>
      <c r="N1178" s="42">
        <f t="shared" si="350"/>
        <v>0</v>
      </c>
      <c r="O1178" s="43">
        <f>IF(AND($E$4=N1178,$H$4=M1178,$P$57&lt;=SUM(J1178:L1178),SUM(J1178:L1178)&lt;=$P$58),1+MAX(O$84:O1177),0)</f>
        <v>0</v>
      </c>
      <c r="P1178" s="43">
        <f t="shared" si="351"/>
        <v>0</v>
      </c>
    </row>
    <row r="1179" spans="3:16" x14ac:dyDescent="0.15">
      <c r="C1179" s="217">
        <f t="shared" si="344"/>
        <v>13</v>
      </c>
      <c r="D1179" s="218" t="str">
        <f>G$73</f>
        <v>-</v>
      </c>
      <c r="E1179" s="46" t="str">
        <f t="shared" si="352"/>
        <v>-</v>
      </c>
      <c r="F1179" s="10" t="str">
        <f t="shared" si="345"/>
        <v>ioo</v>
      </c>
      <c r="G1179" s="42">
        <f t="shared" si="346"/>
        <v>0</v>
      </c>
      <c r="H1179" s="43">
        <f>IF(AND($E$4=G1179,$H$4=F1179,$P$57&lt;=SUM(C1179:E1179),SUM(C1179:E1179)&lt;=$P$58),1+MAX(H$84:H1178),0)</f>
        <v>0</v>
      </c>
      <c r="I1179" s="43">
        <f t="shared" si="347"/>
        <v>0</v>
      </c>
      <c r="J1179" s="219" t="str">
        <f t="shared" si="348"/>
        <v>-</v>
      </c>
      <c r="K1179" s="218" t="str">
        <f>N$73</f>
        <v>-</v>
      </c>
      <c r="L1179" s="46" t="str">
        <f t="shared" si="353"/>
        <v>-</v>
      </c>
      <c r="M1179" s="10" t="str">
        <f t="shared" si="349"/>
        <v>ooo</v>
      </c>
      <c r="N1179" s="42">
        <f t="shared" si="350"/>
        <v>0</v>
      </c>
      <c r="O1179" s="43">
        <f>IF(AND($E$4=N1179,$H$4=M1179,$P$57&lt;=SUM(J1179:L1179),SUM(J1179:L1179)&lt;=$P$58),1+MAX(O$84:O1178),0)</f>
        <v>0</v>
      </c>
      <c r="P1179" s="43">
        <f t="shared" si="351"/>
        <v>0</v>
      </c>
    </row>
    <row r="1180" spans="3:16" x14ac:dyDescent="0.15">
      <c r="C1180" s="217">
        <f t="shared" si="344"/>
        <v>13</v>
      </c>
      <c r="D1180" s="218" t="str">
        <f>G$74</f>
        <v>-</v>
      </c>
      <c r="E1180" s="46" t="str">
        <f t="shared" si="352"/>
        <v>-</v>
      </c>
      <c r="F1180" s="10" t="str">
        <f t="shared" si="345"/>
        <v>ioo</v>
      </c>
      <c r="G1180" s="42">
        <f t="shared" si="346"/>
        <v>0</v>
      </c>
      <c r="H1180" s="43">
        <f>IF(AND($E$4=G1180,$H$4=F1180,$P$57&lt;=SUM(C1180:E1180),SUM(C1180:E1180)&lt;=$P$58),1+MAX(H$84:H1179),0)</f>
        <v>0</v>
      </c>
      <c r="I1180" s="43">
        <f t="shared" si="347"/>
        <v>0</v>
      </c>
      <c r="J1180" s="219" t="str">
        <f t="shared" si="348"/>
        <v>-</v>
      </c>
      <c r="K1180" s="218" t="str">
        <f>N$74</f>
        <v>-</v>
      </c>
      <c r="L1180" s="46" t="str">
        <f t="shared" si="353"/>
        <v>-</v>
      </c>
      <c r="M1180" s="10" t="str">
        <f t="shared" si="349"/>
        <v>ooo</v>
      </c>
      <c r="N1180" s="42">
        <f t="shared" si="350"/>
        <v>0</v>
      </c>
      <c r="O1180" s="43">
        <f>IF(AND($E$4=N1180,$H$4=M1180,$P$57&lt;=SUM(J1180:L1180),SUM(J1180:L1180)&lt;=$P$58),1+MAX(O$84:O1179),0)</f>
        <v>0</v>
      </c>
      <c r="P1180" s="43">
        <f t="shared" si="351"/>
        <v>0</v>
      </c>
    </row>
    <row r="1181" spans="3:16" x14ac:dyDescent="0.15">
      <c r="C1181" s="217">
        <f t="shared" si="344"/>
        <v>13</v>
      </c>
      <c r="D1181" s="218" t="str">
        <f>G$75</f>
        <v>-</v>
      </c>
      <c r="E1181" s="46" t="str">
        <f t="shared" si="352"/>
        <v>-</v>
      </c>
      <c r="F1181" s="10" t="str">
        <f t="shared" si="345"/>
        <v>ioo</v>
      </c>
      <c r="G1181" s="42">
        <f t="shared" si="346"/>
        <v>0</v>
      </c>
      <c r="H1181" s="43">
        <f>IF(AND($E$4=G1181,$H$4=F1181,$P$57&lt;=SUM(C1181:E1181),SUM(C1181:E1181)&lt;=$P$58),1+MAX(H$84:H1180),0)</f>
        <v>0</v>
      </c>
      <c r="I1181" s="43">
        <f t="shared" si="347"/>
        <v>0</v>
      </c>
      <c r="J1181" s="219" t="str">
        <f t="shared" si="348"/>
        <v>-</v>
      </c>
      <c r="K1181" s="218" t="str">
        <f>N$75</f>
        <v>-</v>
      </c>
      <c r="L1181" s="46" t="str">
        <f t="shared" si="353"/>
        <v>-</v>
      </c>
      <c r="M1181" s="10" t="str">
        <f t="shared" si="349"/>
        <v>ooo</v>
      </c>
      <c r="N1181" s="42">
        <f t="shared" si="350"/>
        <v>0</v>
      </c>
      <c r="O1181" s="43">
        <f>IF(AND($E$4=N1181,$H$4=M1181,$P$57&lt;=SUM(J1181:L1181),SUM(J1181:L1181)&lt;=$P$58),1+MAX(O$84:O1180),0)</f>
        <v>0</v>
      </c>
      <c r="P1181" s="43">
        <f t="shared" si="351"/>
        <v>0</v>
      </c>
    </row>
    <row r="1182" spans="3:16" x14ac:dyDescent="0.15">
      <c r="C1182" s="217">
        <f t="shared" si="344"/>
        <v>13</v>
      </c>
      <c r="D1182" s="218" t="str">
        <f>G$76</f>
        <v>-</v>
      </c>
      <c r="E1182" s="46" t="str">
        <f t="shared" si="352"/>
        <v>-</v>
      </c>
      <c r="F1182" s="10" t="str">
        <f t="shared" si="345"/>
        <v>ioo</v>
      </c>
      <c r="G1182" s="42">
        <f t="shared" si="346"/>
        <v>0</v>
      </c>
      <c r="H1182" s="43">
        <f>IF(AND($E$4=G1182,$H$4=F1182,$P$57&lt;=SUM(C1182:E1182),SUM(C1182:E1182)&lt;=$P$58),1+MAX(H$84:H1181),0)</f>
        <v>0</v>
      </c>
      <c r="I1182" s="43">
        <f t="shared" si="347"/>
        <v>0</v>
      </c>
      <c r="J1182" s="219" t="str">
        <f t="shared" si="348"/>
        <v>-</v>
      </c>
      <c r="K1182" s="218" t="str">
        <f>N$76</f>
        <v>-</v>
      </c>
      <c r="L1182" s="46" t="str">
        <f t="shared" si="353"/>
        <v>-</v>
      </c>
      <c r="M1182" s="10" t="str">
        <f t="shared" si="349"/>
        <v>ooo</v>
      </c>
      <c r="N1182" s="42">
        <f t="shared" si="350"/>
        <v>0</v>
      </c>
      <c r="O1182" s="43">
        <f>IF(AND($E$4=N1182,$H$4=M1182,$P$57&lt;=SUM(J1182:L1182),SUM(J1182:L1182)&lt;=$P$58),1+MAX(O$84:O1181),0)</f>
        <v>0</v>
      </c>
      <c r="P1182" s="43">
        <f t="shared" si="351"/>
        <v>0</v>
      </c>
    </row>
    <row r="1183" spans="3:16" x14ac:dyDescent="0.15">
      <c r="C1183" s="217">
        <f t="shared" si="344"/>
        <v>13</v>
      </c>
      <c r="D1183" s="218" t="str">
        <f>G$77</f>
        <v>-</v>
      </c>
      <c r="E1183" s="46" t="str">
        <f t="shared" si="352"/>
        <v>-</v>
      </c>
      <c r="F1183" s="10" t="str">
        <f t="shared" si="345"/>
        <v>ioo</v>
      </c>
      <c r="G1183" s="42">
        <f t="shared" si="346"/>
        <v>0</v>
      </c>
      <c r="H1183" s="43">
        <f>IF(AND($E$4=G1183,$H$4=F1183,$P$57&lt;=SUM(C1183:E1183),SUM(C1183:E1183)&lt;=$P$58),1+MAX(H$84:H1182),0)</f>
        <v>0</v>
      </c>
      <c r="I1183" s="43">
        <f t="shared" si="347"/>
        <v>0</v>
      </c>
      <c r="J1183" s="219" t="str">
        <f t="shared" si="348"/>
        <v>-</v>
      </c>
      <c r="K1183" s="218" t="str">
        <f>N$77</f>
        <v>-</v>
      </c>
      <c r="L1183" s="46" t="str">
        <f t="shared" si="353"/>
        <v>-</v>
      </c>
      <c r="M1183" s="10" t="str">
        <f t="shared" si="349"/>
        <v>ooo</v>
      </c>
      <c r="N1183" s="42">
        <f t="shared" si="350"/>
        <v>0</v>
      </c>
      <c r="O1183" s="43">
        <f>IF(AND($E$4=N1183,$H$4=M1183,$P$57&lt;=SUM(J1183:L1183),SUM(J1183:L1183)&lt;=$P$58),1+MAX(O$84:O1182),0)</f>
        <v>0</v>
      </c>
      <c r="P1183" s="43">
        <f t="shared" si="351"/>
        <v>0</v>
      </c>
    </row>
    <row r="1184" spans="3:16" x14ac:dyDescent="0.15">
      <c r="C1184" s="217">
        <f t="shared" si="344"/>
        <v>13</v>
      </c>
      <c r="D1184" s="218" t="str">
        <f>G$78</f>
        <v>-</v>
      </c>
      <c r="E1184" s="46" t="str">
        <f t="shared" si="352"/>
        <v>-</v>
      </c>
      <c r="F1184" s="10" t="str">
        <f t="shared" si="345"/>
        <v>ioo</v>
      </c>
      <c r="G1184" s="42">
        <f t="shared" si="346"/>
        <v>0</v>
      </c>
      <c r="H1184" s="43">
        <f>IF(AND($E$4=G1184,$H$4=F1184,$P$57&lt;=SUM(C1184:E1184),SUM(C1184:E1184)&lt;=$P$58),1+MAX(H$84:H1183),0)</f>
        <v>0</v>
      </c>
      <c r="I1184" s="43">
        <f t="shared" si="347"/>
        <v>0</v>
      </c>
      <c r="J1184" s="219" t="str">
        <f t="shared" si="348"/>
        <v>-</v>
      </c>
      <c r="K1184" s="218" t="str">
        <f>N$78</f>
        <v>-</v>
      </c>
      <c r="L1184" s="46" t="str">
        <f t="shared" si="353"/>
        <v>-</v>
      </c>
      <c r="M1184" s="10" t="str">
        <f t="shared" si="349"/>
        <v>ooo</v>
      </c>
      <c r="N1184" s="42">
        <f t="shared" si="350"/>
        <v>0</v>
      </c>
      <c r="O1184" s="43">
        <f>IF(AND($E$4=N1184,$H$4=M1184,$P$57&lt;=SUM(J1184:L1184),SUM(J1184:L1184)&lt;=$P$58),1+MAX(O$84:O1183),0)</f>
        <v>0</v>
      </c>
      <c r="P1184" s="43">
        <f t="shared" si="351"/>
        <v>0</v>
      </c>
    </row>
    <row r="1185" spans="3:16" x14ac:dyDescent="0.15">
      <c r="C1185" s="217">
        <f t="shared" si="344"/>
        <v>13</v>
      </c>
      <c r="D1185" s="218" t="str">
        <f>G$79</f>
        <v>-</v>
      </c>
      <c r="E1185" s="46" t="str">
        <f t="shared" si="352"/>
        <v>-</v>
      </c>
      <c r="F1185" s="10" t="str">
        <f t="shared" si="345"/>
        <v>ioo</v>
      </c>
      <c r="G1185" s="42">
        <f t="shared" si="346"/>
        <v>0</v>
      </c>
      <c r="H1185" s="43">
        <f>IF(AND($E$4=G1185,$H$4=F1185,$P$57&lt;=SUM(C1185:E1185),SUM(C1185:E1185)&lt;=$P$58),1+MAX(H$84:H1184),0)</f>
        <v>0</v>
      </c>
      <c r="I1185" s="43">
        <f t="shared" si="347"/>
        <v>0</v>
      </c>
      <c r="J1185" s="219" t="str">
        <f t="shared" si="348"/>
        <v>-</v>
      </c>
      <c r="K1185" s="218" t="str">
        <f>N$79</f>
        <v>-</v>
      </c>
      <c r="L1185" s="46" t="str">
        <f t="shared" si="353"/>
        <v>-</v>
      </c>
      <c r="M1185" s="10" t="str">
        <f t="shared" si="349"/>
        <v>ooo</v>
      </c>
      <c r="N1185" s="42">
        <f t="shared" si="350"/>
        <v>0</v>
      </c>
      <c r="O1185" s="43">
        <f>IF(AND($E$4=N1185,$H$4=M1185,$P$57&lt;=SUM(J1185:L1185),SUM(J1185:L1185)&lt;=$P$58),1+MAX(O$84:O1184),0)</f>
        <v>0</v>
      </c>
      <c r="P1185" s="43">
        <f t="shared" si="351"/>
        <v>0</v>
      </c>
    </row>
    <row r="1186" spans="3:16" x14ac:dyDescent="0.15">
      <c r="C1186" s="217">
        <f t="shared" si="344"/>
        <v>13</v>
      </c>
      <c r="D1186" s="218" t="str">
        <f>G$80</f>
        <v>-</v>
      </c>
      <c r="E1186" s="46" t="str">
        <f t="shared" si="352"/>
        <v>-</v>
      </c>
      <c r="F1186" s="10" t="str">
        <f t="shared" si="345"/>
        <v>ioo</v>
      </c>
      <c r="G1186" s="42">
        <f t="shared" si="346"/>
        <v>0</v>
      </c>
      <c r="H1186" s="43">
        <f>IF(AND($E$4=G1186,$H$4=F1186,$P$57&lt;=SUM(C1186:E1186),SUM(C1186:E1186)&lt;=$P$58),1+MAX(H$84:H1185),0)</f>
        <v>0</v>
      </c>
      <c r="I1186" s="43">
        <f t="shared" si="347"/>
        <v>0</v>
      </c>
      <c r="J1186" s="219" t="str">
        <f t="shared" si="348"/>
        <v>-</v>
      </c>
      <c r="K1186" s="218" t="str">
        <f>N$80</f>
        <v>-</v>
      </c>
      <c r="L1186" s="46" t="str">
        <f t="shared" si="353"/>
        <v>-</v>
      </c>
      <c r="M1186" s="10" t="str">
        <f t="shared" si="349"/>
        <v>ooo</v>
      </c>
      <c r="N1186" s="42">
        <f t="shared" si="350"/>
        <v>0</v>
      </c>
      <c r="O1186" s="43">
        <f>IF(AND($E$4=N1186,$H$4=M1186,$P$57&lt;=SUM(J1186:L1186),SUM(J1186:L1186)&lt;=$P$58),1+MAX(O$84:O1185),0)</f>
        <v>0</v>
      </c>
      <c r="P1186" s="43">
        <f t="shared" si="351"/>
        <v>0</v>
      </c>
    </row>
    <row r="1187" spans="3:16" x14ac:dyDescent="0.15">
      <c r="C1187" s="217">
        <f t="shared" si="344"/>
        <v>13</v>
      </c>
      <c r="D1187" s="218" t="str">
        <f>G$81</f>
        <v>-</v>
      </c>
      <c r="E1187" s="46" t="str">
        <f t="shared" si="352"/>
        <v>-</v>
      </c>
      <c r="F1187" s="10" t="str">
        <f t="shared" si="345"/>
        <v>ioo</v>
      </c>
      <c r="G1187" s="42">
        <f t="shared" si="346"/>
        <v>0</v>
      </c>
      <c r="H1187" s="43">
        <f>IF(AND($E$4=G1187,$H$4=F1187,$P$57&lt;=SUM(C1187:E1187),SUM(C1187:E1187)&lt;=$P$58),1+MAX(H$84:H1186),0)</f>
        <v>0</v>
      </c>
      <c r="I1187" s="43">
        <f t="shared" si="347"/>
        <v>0</v>
      </c>
      <c r="J1187" s="219" t="str">
        <f t="shared" si="348"/>
        <v>-</v>
      </c>
      <c r="K1187" s="218" t="str">
        <f>N$81</f>
        <v>-</v>
      </c>
      <c r="L1187" s="46" t="str">
        <f t="shared" si="353"/>
        <v>-</v>
      </c>
      <c r="M1187" s="10" t="str">
        <f t="shared" si="349"/>
        <v>ooo</v>
      </c>
      <c r="N1187" s="42">
        <f t="shared" si="350"/>
        <v>0</v>
      </c>
      <c r="O1187" s="43">
        <f>IF(AND($E$4=N1187,$H$4=M1187,$P$57&lt;=SUM(J1187:L1187),SUM(J1187:L1187)&lt;=$P$58),1+MAX(O$84:O1186),0)</f>
        <v>0</v>
      </c>
      <c r="P1187" s="43">
        <f t="shared" si="351"/>
        <v>0</v>
      </c>
    </row>
    <row r="1188" spans="3:16" x14ac:dyDescent="0.15">
      <c r="C1188" s="217" t="str">
        <f t="shared" ref="C1188:C1203" si="354">F$71</f>
        <v>-</v>
      </c>
      <c r="D1188" s="218">
        <f>G$66</f>
        <v>13</v>
      </c>
      <c r="E1188" s="46" t="str">
        <f t="shared" si="352"/>
        <v>-</v>
      </c>
      <c r="F1188" s="10" t="str">
        <f t="shared" si="345"/>
        <v>oio</v>
      </c>
      <c r="G1188" s="42">
        <f t="shared" si="346"/>
        <v>0</v>
      </c>
      <c r="H1188" s="43">
        <f>IF(AND($E$4=G1188,$H$4=F1188,$P$57&lt;=SUM(C1188:E1188),SUM(C1188:E1188)&lt;=$P$58),1+MAX(H$84:H1187),0)</f>
        <v>0</v>
      </c>
      <c r="I1188" s="43">
        <f t="shared" si="347"/>
        <v>0</v>
      </c>
      <c r="J1188" s="219" t="str">
        <f t="shared" ref="J1188:J1203" si="355">M$71</f>
        <v>-</v>
      </c>
      <c r="K1188" s="218">
        <f>N$66</f>
        <v>13</v>
      </c>
      <c r="L1188" s="46" t="str">
        <f t="shared" si="353"/>
        <v>-</v>
      </c>
      <c r="M1188" s="10" t="str">
        <f t="shared" si="349"/>
        <v>oio</v>
      </c>
      <c r="N1188" s="42">
        <f t="shared" si="350"/>
        <v>0</v>
      </c>
      <c r="O1188" s="43">
        <f>IF(AND($E$4=N1188,$H$4=M1188,$P$57&lt;=SUM(J1188:L1188),SUM(J1188:L1188)&lt;=$P$58),1+MAX(O$84:O1187),0)</f>
        <v>0</v>
      </c>
      <c r="P1188" s="43">
        <f t="shared" si="351"/>
        <v>0</v>
      </c>
    </row>
    <row r="1189" spans="3:16" x14ac:dyDescent="0.15">
      <c r="C1189" s="217" t="str">
        <f t="shared" si="354"/>
        <v>-</v>
      </c>
      <c r="D1189" s="218">
        <f>G$67</f>
        <v>14</v>
      </c>
      <c r="E1189" s="46" t="str">
        <f t="shared" si="352"/>
        <v>-</v>
      </c>
      <c r="F1189" s="10" t="str">
        <f t="shared" si="345"/>
        <v>oio</v>
      </c>
      <c r="G1189" s="42">
        <f t="shared" si="346"/>
        <v>0</v>
      </c>
      <c r="H1189" s="43">
        <f>IF(AND($E$4=G1189,$H$4=F1189,$P$57&lt;=SUM(C1189:E1189),SUM(C1189:E1189)&lt;=$P$58),1+MAX(H$84:H1188),0)</f>
        <v>0</v>
      </c>
      <c r="I1189" s="43">
        <f t="shared" si="347"/>
        <v>0</v>
      </c>
      <c r="J1189" s="219" t="str">
        <f t="shared" si="355"/>
        <v>-</v>
      </c>
      <c r="K1189" s="218" t="str">
        <f>N$67</f>
        <v>-</v>
      </c>
      <c r="L1189" s="46" t="str">
        <f t="shared" si="353"/>
        <v>-</v>
      </c>
      <c r="M1189" s="10" t="str">
        <f t="shared" si="349"/>
        <v>ooo</v>
      </c>
      <c r="N1189" s="42">
        <f t="shared" si="350"/>
        <v>0</v>
      </c>
      <c r="O1189" s="43">
        <f>IF(AND($E$4=N1189,$H$4=M1189,$P$57&lt;=SUM(J1189:L1189),SUM(J1189:L1189)&lt;=$P$58),1+MAX(O$84:O1188),0)</f>
        <v>0</v>
      </c>
      <c r="P1189" s="43">
        <f t="shared" si="351"/>
        <v>0</v>
      </c>
    </row>
    <row r="1190" spans="3:16" x14ac:dyDescent="0.15">
      <c r="C1190" s="217" t="str">
        <f t="shared" si="354"/>
        <v>-</v>
      </c>
      <c r="D1190" s="218" t="str">
        <f>G$68</f>
        <v>-</v>
      </c>
      <c r="E1190" s="46" t="str">
        <f t="shared" si="352"/>
        <v>-</v>
      </c>
      <c r="F1190" s="10" t="str">
        <f t="shared" si="345"/>
        <v>ooo</v>
      </c>
      <c r="G1190" s="42">
        <f t="shared" si="346"/>
        <v>0</v>
      </c>
      <c r="H1190" s="43">
        <f>IF(AND($E$4=G1190,$H$4=F1190,$P$57&lt;=SUM(C1190:E1190),SUM(C1190:E1190)&lt;=$P$58),1+MAX(H$84:H1189),0)</f>
        <v>0</v>
      </c>
      <c r="I1190" s="43">
        <f t="shared" si="347"/>
        <v>0</v>
      </c>
      <c r="J1190" s="219" t="str">
        <f t="shared" si="355"/>
        <v>-</v>
      </c>
      <c r="K1190" s="218" t="str">
        <f>N$68</f>
        <v>-</v>
      </c>
      <c r="L1190" s="46" t="str">
        <f t="shared" si="353"/>
        <v>-</v>
      </c>
      <c r="M1190" s="10" t="str">
        <f t="shared" si="349"/>
        <v>ooo</v>
      </c>
      <c r="N1190" s="42">
        <f t="shared" si="350"/>
        <v>0</v>
      </c>
      <c r="O1190" s="43">
        <f>IF(AND($E$4=N1190,$H$4=M1190,$P$57&lt;=SUM(J1190:L1190),SUM(J1190:L1190)&lt;=$P$58),1+MAX(O$84:O1189),0)</f>
        <v>0</v>
      </c>
      <c r="P1190" s="43">
        <f t="shared" si="351"/>
        <v>0</v>
      </c>
    </row>
    <row r="1191" spans="3:16" x14ac:dyDescent="0.15">
      <c r="C1191" s="217" t="str">
        <f t="shared" si="354"/>
        <v>-</v>
      </c>
      <c r="D1191" s="218" t="str">
        <f>G$69</f>
        <v>-</v>
      </c>
      <c r="E1191" s="46" t="str">
        <f t="shared" si="352"/>
        <v>-</v>
      </c>
      <c r="F1191" s="10" t="str">
        <f t="shared" si="345"/>
        <v>ooo</v>
      </c>
      <c r="G1191" s="42">
        <f t="shared" si="346"/>
        <v>0</v>
      </c>
      <c r="H1191" s="43">
        <f>IF(AND($E$4=G1191,$H$4=F1191,$P$57&lt;=SUM(C1191:E1191),SUM(C1191:E1191)&lt;=$P$58),1+MAX(H$84:H1190),0)</f>
        <v>0</v>
      </c>
      <c r="I1191" s="43">
        <f t="shared" si="347"/>
        <v>0</v>
      </c>
      <c r="J1191" s="219" t="str">
        <f t="shared" si="355"/>
        <v>-</v>
      </c>
      <c r="K1191" s="218" t="str">
        <f>N$69</f>
        <v>-</v>
      </c>
      <c r="L1191" s="46" t="str">
        <f t="shared" si="353"/>
        <v>-</v>
      </c>
      <c r="M1191" s="10" t="str">
        <f t="shared" si="349"/>
        <v>ooo</v>
      </c>
      <c r="N1191" s="42">
        <f t="shared" si="350"/>
        <v>0</v>
      </c>
      <c r="O1191" s="43">
        <f>IF(AND($E$4=N1191,$H$4=M1191,$P$57&lt;=SUM(J1191:L1191),SUM(J1191:L1191)&lt;=$P$58),1+MAX(O$84:O1190),0)</f>
        <v>0</v>
      </c>
      <c r="P1191" s="43">
        <f t="shared" si="351"/>
        <v>0</v>
      </c>
    </row>
    <row r="1192" spans="3:16" x14ac:dyDescent="0.15">
      <c r="C1192" s="217" t="str">
        <f t="shared" si="354"/>
        <v>-</v>
      </c>
      <c r="D1192" s="218" t="str">
        <f>G$70</f>
        <v>-</v>
      </c>
      <c r="E1192" s="46" t="str">
        <f t="shared" si="352"/>
        <v>-</v>
      </c>
      <c r="F1192" s="10" t="str">
        <f t="shared" si="345"/>
        <v>ooo</v>
      </c>
      <c r="G1192" s="42">
        <f t="shared" si="346"/>
        <v>0</v>
      </c>
      <c r="H1192" s="43">
        <f>IF(AND($E$4=G1192,$H$4=F1192,$P$57&lt;=SUM(C1192:E1192),SUM(C1192:E1192)&lt;=$P$58),1+MAX(H$84:H1191),0)</f>
        <v>0</v>
      </c>
      <c r="I1192" s="43">
        <f t="shared" si="347"/>
        <v>0</v>
      </c>
      <c r="J1192" s="219" t="str">
        <f t="shared" si="355"/>
        <v>-</v>
      </c>
      <c r="K1192" s="218" t="str">
        <f>N$70</f>
        <v>-</v>
      </c>
      <c r="L1192" s="46" t="str">
        <f t="shared" si="353"/>
        <v>-</v>
      </c>
      <c r="M1192" s="10" t="str">
        <f t="shared" si="349"/>
        <v>ooo</v>
      </c>
      <c r="N1192" s="42">
        <f t="shared" si="350"/>
        <v>0</v>
      </c>
      <c r="O1192" s="43">
        <f>IF(AND($E$4=N1192,$H$4=M1192,$P$57&lt;=SUM(J1192:L1192),SUM(J1192:L1192)&lt;=$P$58),1+MAX(O$84:O1191),0)</f>
        <v>0</v>
      </c>
      <c r="P1192" s="43">
        <f t="shared" si="351"/>
        <v>0</v>
      </c>
    </row>
    <row r="1193" spans="3:16" x14ac:dyDescent="0.15">
      <c r="C1193" s="217" t="str">
        <f t="shared" si="354"/>
        <v>-</v>
      </c>
      <c r="D1193" s="218" t="str">
        <f>G$71</f>
        <v>-</v>
      </c>
      <c r="E1193" s="46" t="str">
        <f t="shared" si="352"/>
        <v>-</v>
      </c>
      <c r="F1193" s="10" t="str">
        <f t="shared" si="345"/>
        <v>ooo</v>
      </c>
      <c r="G1193" s="42">
        <f t="shared" si="346"/>
        <v>0</v>
      </c>
      <c r="H1193" s="43">
        <f>IF(AND($E$4=G1193,$H$4=F1193,$P$57&lt;=SUM(C1193:E1193),SUM(C1193:E1193)&lt;=$P$58),1+MAX(H$84:H1192),0)</f>
        <v>0</v>
      </c>
      <c r="I1193" s="43">
        <f t="shared" si="347"/>
        <v>0</v>
      </c>
      <c r="J1193" s="219" t="str">
        <f t="shared" si="355"/>
        <v>-</v>
      </c>
      <c r="K1193" s="218" t="str">
        <f>N$71</f>
        <v>-</v>
      </c>
      <c r="L1193" s="46" t="str">
        <f t="shared" si="353"/>
        <v>-</v>
      </c>
      <c r="M1193" s="10" t="str">
        <f t="shared" si="349"/>
        <v>ooo</v>
      </c>
      <c r="N1193" s="42">
        <f t="shared" si="350"/>
        <v>0</v>
      </c>
      <c r="O1193" s="43">
        <f>IF(AND($E$4=N1193,$H$4=M1193,$P$57&lt;=SUM(J1193:L1193),SUM(J1193:L1193)&lt;=$P$58),1+MAX(O$84:O1192),0)</f>
        <v>0</v>
      </c>
      <c r="P1193" s="43">
        <f t="shared" si="351"/>
        <v>0</v>
      </c>
    </row>
    <row r="1194" spans="3:16" x14ac:dyDescent="0.15">
      <c r="C1194" s="217" t="str">
        <f t="shared" si="354"/>
        <v>-</v>
      </c>
      <c r="D1194" s="218" t="str">
        <f>G$72</f>
        <v>-</v>
      </c>
      <c r="E1194" s="46" t="str">
        <f t="shared" si="352"/>
        <v>-</v>
      </c>
      <c r="F1194" s="10" t="str">
        <f t="shared" si="345"/>
        <v>ooo</v>
      </c>
      <c r="G1194" s="42">
        <f t="shared" si="346"/>
        <v>0</v>
      </c>
      <c r="H1194" s="43">
        <f>IF(AND($E$4=G1194,$H$4=F1194,$P$57&lt;=SUM(C1194:E1194),SUM(C1194:E1194)&lt;=$P$58),1+MAX(H$84:H1193),0)</f>
        <v>0</v>
      </c>
      <c r="I1194" s="43">
        <f t="shared" si="347"/>
        <v>0</v>
      </c>
      <c r="J1194" s="219" t="str">
        <f t="shared" si="355"/>
        <v>-</v>
      </c>
      <c r="K1194" s="218" t="str">
        <f>N$72</f>
        <v>-</v>
      </c>
      <c r="L1194" s="46" t="str">
        <f t="shared" si="353"/>
        <v>-</v>
      </c>
      <c r="M1194" s="10" t="str">
        <f t="shared" si="349"/>
        <v>ooo</v>
      </c>
      <c r="N1194" s="42">
        <f t="shared" si="350"/>
        <v>0</v>
      </c>
      <c r="O1194" s="43">
        <f>IF(AND($E$4=N1194,$H$4=M1194,$P$57&lt;=SUM(J1194:L1194),SUM(J1194:L1194)&lt;=$P$58),1+MAX(O$84:O1193),0)</f>
        <v>0</v>
      </c>
      <c r="P1194" s="43">
        <f t="shared" si="351"/>
        <v>0</v>
      </c>
    </row>
    <row r="1195" spans="3:16" x14ac:dyDescent="0.15">
      <c r="C1195" s="217" t="str">
        <f t="shared" si="354"/>
        <v>-</v>
      </c>
      <c r="D1195" s="218" t="str">
        <f>G$73</f>
        <v>-</v>
      </c>
      <c r="E1195" s="46" t="str">
        <f t="shared" si="352"/>
        <v>-</v>
      </c>
      <c r="F1195" s="10" t="str">
        <f t="shared" si="345"/>
        <v>ooo</v>
      </c>
      <c r="G1195" s="42">
        <f t="shared" si="346"/>
        <v>0</v>
      </c>
      <c r="H1195" s="43">
        <f>IF(AND($E$4=G1195,$H$4=F1195,$P$57&lt;=SUM(C1195:E1195),SUM(C1195:E1195)&lt;=$P$58),1+MAX(H$84:H1194),0)</f>
        <v>0</v>
      </c>
      <c r="I1195" s="43">
        <f t="shared" si="347"/>
        <v>0</v>
      </c>
      <c r="J1195" s="219" t="str">
        <f t="shared" si="355"/>
        <v>-</v>
      </c>
      <c r="K1195" s="218" t="str">
        <f>N$73</f>
        <v>-</v>
      </c>
      <c r="L1195" s="46" t="str">
        <f t="shared" si="353"/>
        <v>-</v>
      </c>
      <c r="M1195" s="10" t="str">
        <f t="shared" si="349"/>
        <v>ooo</v>
      </c>
      <c r="N1195" s="42">
        <f t="shared" si="350"/>
        <v>0</v>
      </c>
      <c r="O1195" s="43">
        <f>IF(AND($E$4=N1195,$H$4=M1195,$P$57&lt;=SUM(J1195:L1195),SUM(J1195:L1195)&lt;=$P$58),1+MAX(O$84:O1194),0)</f>
        <v>0</v>
      </c>
      <c r="P1195" s="43">
        <f t="shared" si="351"/>
        <v>0</v>
      </c>
    </row>
    <row r="1196" spans="3:16" x14ac:dyDescent="0.15">
      <c r="C1196" s="217" t="str">
        <f t="shared" si="354"/>
        <v>-</v>
      </c>
      <c r="D1196" s="218" t="str">
        <f>G$74</f>
        <v>-</v>
      </c>
      <c r="E1196" s="46" t="str">
        <f t="shared" si="352"/>
        <v>-</v>
      </c>
      <c r="F1196" s="10" t="str">
        <f t="shared" si="345"/>
        <v>ooo</v>
      </c>
      <c r="G1196" s="42">
        <f t="shared" si="346"/>
        <v>0</v>
      </c>
      <c r="H1196" s="43">
        <f>IF(AND($E$4=G1196,$H$4=F1196,$P$57&lt;=SUM(C1196:E1196),SUM(C1196:E1196)&lt;=$P$58),1+MAX(H$84:H1195),0)</f>
        <v>0</v>
      </c>
      <c r="I1196" s="43">
        <f t="shared" si="347"/>
        <v>0</v>
      </c>
      <c r="J1196" s="219" t="str">
        <f t="shared" si="355"/>
        <v>-</v>
      </c>
      <c r="K1196" s="218" t="str">
        <f>N$74</f>
        <v>-</v>
      </c>
      <c r="L1196" s="46" t="str">
        <f t="shared" si="353"/>
        <v>-</v>
      </c>
      <c r="M1196" s="10" t="str">
        <f t="shared" si="349"/>
        <v>ooo</v>
      </c>
      <c r="N1196" s="42">
        <f t="shared" si="350"/>
        <v>0</v>
      </c>
      <c r="O1196" s="43">
        <f>IF(AND($E$4=N1196,$H$4=M1196,$P$57&lt;=SUM(J1196:L1196),SUM(J1196:L1196)&lt;=$P$58),1+MAX(O$84:O1195),0)</f>
        <v>0</v>
      </c>
      <c r="P1196" s="43">
        <f t="shared" si="351"/>
        <v>0</v>
      </c>
    </row>
    <row r="1197" spans="3:16" x14ac:dyDescent="0.15">
      <c r="C1197" s="217" t="str">
        <f t="shared" si="354"/>
        <v>-</v>
      </c>
      <c r="D1197" s="218" t="str">
        <f>G$75</f>
        <v>-</v>
      </c>
      <c r="E1197" s="46" t="str">
        <f t="shared" si="352"/>
        <v>-</v>
      </c>
      <c r="F1197" s="10" t="str">
        <f t="shared" si="345"/>
        <v>ooo</v>
      </c>
      <c r="G1197" s="42">
        <f t="shared" si="346"/>
        <v>0</v>
      </c>
      <c r="H1197" s="43">
        <f>IF(AND($E$4=G1197,$H$4=F1197,$P$57&lt;=SUM(C1197:E1197),SUM(C1197:E1197)&lt;=$P$58),1+MAX(H$84:H1196),0)</f>
        <v>0</v>
      </c>
      <c r="I1197" s="43">
        <f t="shared" si="347"/>
        <v>0</v>
      </c>
      <c r="J1197" s="219" t="str">
        <f t="shared" si="355"/>
        <v>-</v>
      </c>
      <c r="K1197" s="218" t="str">
        <f>N$75</f>
        <v>-</v>
      </c>
      <c r="L1197" s="46" t="str">
        <f t="shared" si="353"/>
        <v>-</v>
      </c>
      <c r="M1197" s="10" t="str">
        <f t="shared" si="349"/>
        <v>ooo</v>
      </c>
      <c r="N1197" s="42">
        <f t="shared" si="350"/>
        <v>0</v>
      </c>
      <c r="O1197" s="43">
        <f>IF(AND($E$4=N1197,$H$4=M1197,$P$57&lt;=SUM(J1197:L1197),SUM(J1197:L1197)&lt;=$P$58),1+MAX(O$84:O1196),0)</f>
        <v>0</v>
      </c>
      <c r="P1197" s="43">
        <f t="shared" si="351"/>
        <v>0</v>
      </c>
    </row>
    <row r="1198" spans="3:16" x14ac:dyDescent="0.15">
      <c r="C1198" s="217" t="str">
        <f t="shared" si="354"/>
        <v>-</v>
      </c>
      <c r="D1198" s="218" t="str">
        <f>G$76</f>
        <v>-</v>
      </c>
      <c r="E1198" s="46" t="str">
        <f t="shared" si="352"/>
        <v>-</v>
      </c>
      <c r="F1198" s="10" t="str">
        <f t="shared" si="345"/>
        <v>ooo</v>
      </c>
      <c r="G1198" s="42">
        <f t="shared" si="346"/>
        <v>0</v>
      </c>
      <c r="H1198" s="43">
        <f>IF(AND($E$4=G1198,$H$4=F1198,$P$57&lt;=SUM(C1198:E1198),SUM(C1198:E1198)&lt;=$P$58),1+MAX(H$84:H1197),0)</f>
        <v>0</v>
      </c>
      <c r="I1198" s="43">
        <f t="shared" si="347"/>
        <v>0</v>
      </c>
      <c r="J1198" s="219" t="str">
        <f t="shared" si="355"/>
        <v>-</v>
      </c>
      <c r="K1198" s="218" t="str">
        <f>N$76</f>
        <v>-</v>
      </c>
      <c r="L1198" s="46" t="str">
        <f t="shared" si="353"/>
        <v>-</v>
      </c>
      <c r="M1198" s="10" t="str">
        <f t="shared" si="349"/>
        <v>ooo</v>
      </c>
      <c r="N1198" s="42">
        <f t="shared" si="350"/>
        <v>0</v>
      </c>
      <c r="O1198" s="43">
        <f>IF(AND($E$4=N1198,$H$4=M1198,$P$57&lt;=SUM(J1198:L1198),SUM(J1198:L1198)&lt;=$P$58),1+MAX(O$84:O1197),0)</f>
        <v>0</v>
      </c>
      <c r="P1198" s="43">
        <f t="shared" si="351"/>
        <v>0</v>
      </c>
    </row>
    <row r="1199" spans="3:16" x14ac:dyDescent="0.15">
      <c r="C1199" s="217" t="str">
        <f t="shared" si="354"/>
        <v>-</v>
      </c>
      <c r="D1199" s="218" t="str">
        <f>G$77</f>
        <v>-</v>
      </c>
      <c r="E1199" s="46" t="str">
        <f t="shared" si="352"/>
        <v>-</v>
      </c>
      <c r="F1199" s="10" t="str">
        <f t="shared" si="345"/>
        <v>ooo</v>
      </c>
      <c r="G1199" s="42">
        <f t="shared" si="346"/>
        <v>0</v>
      </c>
      <c r="H1199" s="43">
        <f>IF(AND($E$4=G1199,$H$4=F1199,$P$57&lt;=SUM(C1199:E1199),SUM(C1199:E1199)&lt;=$P$58),1+MAX(H$84:H1198),0)</f>
        <v>0</v>
      </c>
      <c r="I1199" s="43">
        <f t="shared" si="347"/>
        <v>0</v>
      </c>
      <c r="J1199" s="219" t="str">
        <f t="shared" si="355"/>
        <v>-</v>
      </c>
      <c r="K1199" s="218" t="str">
        <f>N$77</f>
        <v>-</v>
      </c>
      <c r="L1199" s="46" t="str">
        <f t="shared" si="353"/>
        <v>-</v>
      </c>
      <c r="M1199" s="10" t="str">
        <f t="shared" si="349"/>
        <v>ooo</v>
      </c>
      <c r="N1199" s="42">
        <f t="shared" si="350"/>
        <v>0</v>
      </c>
      <c r="O1199" s="43">
        <f>IF(AND($E$4=N1199,$H$4=M1199,$P$57&lt;=SUM(J1199:L1199),SUM(J1199:L1199)&lt;=$P$58),1+MAX(O$84:O1198),0)</f>
        <v>0</v>
      </c>
      <c r="P1199" s="43">
        <f t="shared" si="351"/>
        <v>0</v>
      </c>
    </row>
    <row r="1200" spans="3:16" x14ac:dyDescent="0.15">
      <c r="C1200" s="217" t="str">
        <f t="shared" si="354"/>
        <v>-</v>
      </c>
      <c r="D1200" s="218" t="str">
        <f>G$78</f>
        <v>-</v>
      </c>
      <c r="E1200" s="46" t="str">
        <f t="shared" si="352"/>
        <v>-</v>
      </c>
      <c r="F1200" s="10" t="str">
        <f t="shared" si="345"/>
        <v>ooo</v>
      </c>
      <c r="G1200" s="42">
        <f t="shared" si="346"/>
        <v>0</v>
      </c>
      <c r="H1200" s="43">
        <f>IF(AND($E$4=G1200,$H$4=F1200,$P$57&lt;=SUM(C1200:E1200),SUM(C1200:E1200)&lt;=$P$58),1+MAX(H$84:H1199),0)</f>
        <v>0</v>
      </c>
      <c r="I1200" s="43">
        <f t="shared" si="347"/>
        <v>0</v>
      </c>
      <c r="J1200" s="219" t="str">
        <f t="shared" si="355"/>
        <v>-</v>
      </c>
      <c r="K1200" s="218" t="str">
        <f>N$78</f>
        <v>-</v>
      </c>
      <c r="L1200" s="46" t="str">
        <f t="shared" si="353"/>
        <v>-</v>
      </c>
      <c r="M1200" s="10" t="str">
        <f t="shared" si="349"/>
        <v>ooo</v>
      </c>
      <c r="N1200" s="42">
        <f t="shared" si="350"/>
        <v>0</v>
      </c>
      <c r="O1200" s="43">
        <f>IF(AND($E$4=N1200,$H$4=M1200,$P$57&lt;=SUM(J1200:L1200),SUM(J1200:L1200)&lt;=$P$58),1+MAX(O$84:O1199),0)</f>
        <v>0</v>
      </c>
      <c r="P1200" s="43">
        <f t="shared" si="351"/>
        <v>0</v>
      </c>
    </row>
    <row r="1201" spans="3:16" x14ac:dyDescent="0.15">
      <c r="C1201" s="217" t="str">
        <f t="shared" si="354"/>
        <v>-</v>
      </c>
      <c r="D1201" s="218" t="str">
        <f>G$79</f>
        <v>-</v>
      </c>
      <c r="E1201" s="46" t="str">
        <f t="shared" si="352"/>
        <v>-</v>
      </c>
      <c r="F1201" s="10" t="str">
        <f t="shared" si="345"/>
        <v>ooo</v>
      </c>
      <c r="G1201" s="42">
        <f t="shared" si="346"/>
        <v>0</v>
      </c>
      <c r="H1201" s="43">
        <f>IF(AND($E$4=G1201,$H$4=F1201,$P$57&lt;=SUM(C1201:E1201),SUM(C1201:E1201)&lt;=$P$58),1+MAX(H$84:H1200),0)</f>
        <v>0</v>
      </c>
      <c r="I1201" s="43">
        <f t="shared" si="347"/>
        <v>0</v>
      </c>
      <c r="J1201" s="219" t="str">
        <f t="shared" si="355"/>
        <v>-</v>
      </c>
      <c r="K1201" s="218" t="str">
        <f>N$79</f>
        <v>-</v>
      </c>
      <c r="L1201" s="46" t="str">
        <f t="shared" si="353"/>
        <v>-</v>
      </c>
      <c r="M1201" s="10" t="str">
        <f t="shared" si="349"/>
        <v>ooo</v>
      </c>
      <c r="N1201" s="42">
        <f t="shared" si="350"/>
        <v>0</v>
      </c>
      <c r="O1201" s="43">
        <f>IF(AND($E$4=N1201,$H$4=M1201,$P$57&lt;=SUM(J1201:L1201),SUM(J1201:L1201)&lt;=$P$58),1+MAX(O$84:O1200),0)</f>
        <v>0</v>
      </c>
      <c r="P1201" s="43">
        <f t="shared" si="351"/>
        <v>0</v>
      </c>
    </row>
    <row r="1202" spans="3:16" x14ac:dyDescent="0.15">
      <c r="C1202" s="217" t="str">
        <f t="shared" si="354"/>
        <v>-</v>
      </c>
      <c r="D1202" s="218" t="str">
        <f>G$80</f>
        <v>-</v>
      </c>
      <c r="E1202" s="46" t="str">
        <f t="shared" si="352"/>
        <v>-</v>
      </c>
      <c r="F1202" s="10" t="str">
        <f t="shared" si="345"/>
        <v>ooo</v>
      </c>
      <c r="G1202" s="42">
        <f t="shared" si="346"/>
        <v>0</v>
      </c>
      <c r="H1202" s="43">
        <f>IF(AND($E$4=G1202,$H$4=F1202,$P$57&lt;=SUM(C1202:E1202),SUM(C1202:E1202)&lt;=$P$58),1+MAX(H$84:H1201),0)</f>
        <v>0</v>
      </c>
      <c r="I1202" s="43">
        <f t="shared" si="347"/>
        <v>0</v>
      </c>
      <c r="J1202" s="219" t="str">
        <f t="shared" si="355"/>
        <v>-</v>
      </c>
      <c r="K1202" s="218" t="str">
        <f>N$80</f>
        <v>-</v>
      </c>
      <c r="L1202" s="46" t="str">
        <f t="shared" si="353"/>
        <v>-</v>
      </c>
      <c r="M1202" s="10" t="str">
        <f t="shared" si="349"/>
        <v>ooo</v>
      </c>
      <c r="N1202" s="42">
        <f t="shared" si="350"/>
        <v>0</v>
      </c>
      <c r="O1202" s="43">
        <f>IF(AND($E$4=N1202,$H$4=M1202,$P$57&lt;=SUM(J1202:L1202),SUM(J1202:L1202)&lt;=$P$58),1+MAX(O$84:O1201),0)</f>
        <v>0</v>
      </c>
      <c r="P1202" s="43">
        <f t="shared" si="351"/>
        <v>0</v>
      </c>
    </row>
    <row r="1203" spans="3:16" x14ac:dyDescent="0.15">
      <c r="C1203" s="217" t="str">
        <f t="shared" si="354"/>
        <v>-</v>
      </c>
      <c r="D1203" s="218" t="str">
        <f>G$81</f>
        <v>-</v>
      </c>
      <c r="E1203" s="46" t="str">
        <f t="shared" si="352"/>
        <v>-</v>
      </c>
      <c r="F1203" s="10" t="str">
        <f t="shared" si="345"/>
        <v>ooo</v>
      </c>
      <c r="G1203" s="42">
        <f t="shared" si="346"/>
        <v>0</v>
      </c>
      <c r="H1203" s="43">
        <f>IF(AND($E$4=G1203,$H$4=F1203,$P$57&lt;=SUM(C1203:E1203),SUM(C1203:E1203)&lt;=$P$58),1+MAX(H$84:H1202),0)</f>
        <v>0</v>
      </c>
      <c r="I1203" s="43">
        <f t="shared" si="347"/>
        <v>0</v>
      </c>
      <c r="J1203" s="219" t="str">
        <f t="shared" si="355"/>
        <v>-</v>
      </c>
      <c r="K1203" s="218" t="str">
        <f>N$81</f>
        <v>-</v>
      </c>
      <c r="L1203" s="46" t="str">
        <f t="shared" si="353"/>
        <v>-</v>
      </c>
      <c r="M1203" s="10" t="str">
        <f t="shared" si="349"/>
        <v>ooo</v>
      </c>
      <c r="N1203" s="42">
        <f t="shared" si="350"/>
        <v>0</v>
      </c>
      <c r="O1203" s="43">
        <f>IF(AND($E$4=N1203,$H$4=M1203,$P$57&lt;=SUM(J1203:L1203),SUM(J1203:L1203)&lt;=$P$58),1+MAX(O$84:O1202),0)</f>
        <v>0</v>
      </c>
      <c r="P1203" s="43">
        <f t="shared" si="351"/>
        <v>0</v>
      </c>
    </row>
    <row r="1204" spans="3:16" x14ac:dyDescent="0.15">
      <c r="C1204" s="217" t="str">
        <f t="shared" ref="C1204:C1219" si="356">F$72</f>
        <v>-</v>
      </c>
      <c r="D1204" s="218">
        <f>G$66</f>
        <v>13</v>
      </c>
      <c r="E1204" s="46" t="str">
        <f t="shared" si="352"/>
        <v>-</v>
      </c>
      <c r="F1204" s="10" t="str">
        <f t="shared" si="345"/>
        <v>oio</v>
      </c>
      <c r="G1204" s="42">
        <f t="shared" si="346"/>
        <v>0</v>
      </c>
      <c r="H1204" s="43">
        <f>IF(AND($E$4=G1204,$H$4=F1204,$P$57&lt;=SUM(C1204:E1204),SUM(C1204:E1204)&lt;=$P$58),1+MAX(H$84:H1203),0)</f>
        <v>0</v>
      </c>
      <c r="I1204" s="43">
        <f t="shared" si="347"/>
        <v>0</v>
      </c>
      <c r="J1204" s="219" t="str">
        <f t="shared" ref="J1204:J1219" si="357">M$72</f>
        <v>-</v>
      </c>
      <c r="K1204" s="218">
        <f>N$66</f>
        <v>13</v>
      </c>
      <c r="L1204" s="46" t="str">
        <f t="shared" si="353"/>
        <v>-</v>
      </c>
      <c r="M1204" s="10" t="str">
        <f t="shared" si="349"/>
        <v>oio</v>
      </c>
      <c r="N1204" s="42">
        <f t="shared" si="350"/>
        <v>0</v>
      </c>
      <c r="O1204" s="43">
        <f>IF(AND($E$4=N1204,$H$4=M1204,$P$57&lt;=SUM(J1204:L1204),SUM(J1204:L1204)&lt;=$P$58),1+MAX(O$84:O1203),0)</f>
        <v>0</v>
      </c>
      <c r="P1204" s="43">
        <f t="shared" si="351"/>
        <v>0</v>
      </c>
    </row>
    <row r="1205" spans="3:16" x14ac:dyDescent="0.15">
      <c r="C1205" s="217" t="str">
        <f t="shared" si="356"/>
        <v>-</v>
      </c>
      <c r="D1205" s="218">
        <f>G$67</f>
        <v>14</v>
      </c>
      <c r="E1205" s="46" t="str">
        <f t="shared" si="352"/>
        <v>-</v>
      </c>
      <c r="F1205" s="10" t="str">
        <f t="shared" si="345"/>
        <v>oio</v>
      </c>
      <c r="G1205" s="42">
        <f t="shared" si="346"/>
        <v>0</v>
      </c>
      <c r="H1205" s="43">
        <f>IF(AND($E$4=G1205,$H$4=F1205,$P$57&lt;=SUM(C1205:E1205),SUM(C1205:E1205)&lt;=$P$58),1+MAX(H$84:H1204),0)</f>
        <v>0</v>
      </c>
      <c r="I1205" s="43">
        <f t="shared" si="347"/>
        <v>0</v>
      </c>
      <c r="J1205" s="219" t="str">
        <f t="shared" si="357"/>
        <v>-</v>
      </c>
      <c r="K1205" s="218" t="str">
        <f>N$67</f>
        <v>-</v>
      </c>
      <c r="L1205" s="46" t="str">
        <f t="shared" si="353"/>
        <v>-</v>
      </c>
      <c r="M1205" s="10" t="str">
        <f t="shared" si="349"/>
        <v>ooo</v>
      </c>
      <c r="N1205" s="42">
        <f t="shared" si="350"/>
        <v>0</v>
      </c>
      <c r="O1205" s="43">
        <f>IF(AND($E$4=N1205,$H$4=M1205,$P$57&lt;=SUM(J1205:L1205),SUM(J1205:L1205)&lt;=$P$58),1+MAX(O$84:O1204),0)</f>
        <v>0</v>
      </c>
      <c r="P1205" s="43">
        <f t="shared" si="351"/>
        <v>0</v>
      </c>
    </row>
    <row r="1206" spans="3:16" x14ac:dyDescent="0.15">
      <c r="C1206" s="217" t="str">
        <f t="shared" si="356"/>
        <v>-</v>
      </c>
      <c r="D1206" s="218" t="str">
        <f>G$68</f>
        <v>-</v>
      </c>
      <c r="E1206" s="46" t="str">
        <f t="shared" si="352"/>
        <v>-</v>
      </c>
      <c r="F1206" s="10" t="str">
        <f t="shared" si="345"/>
        <v>ooo</v>
      </c>
      <c r="G1206" s="42">
        <f t="shared" si="346"/>
        <v>0</v>
      </c>
      <c r="H1206" s="43">
        <f>IF(AND($E$4=G1206,$H$4=F1206,$P$57&lt;=SUM(C1206:E1206),SUM(C1206:E1206)&lt;=$P$58),1+MAX(H$84:H1205),0)</f>
        <v>0</v>
      </c>
      <c r="I1206" s="43">
        <f t="shared" si="347"/>
        <v>0</v>
      </c>
      <c r="J1206" s="219" t="str">
        <f t="shared" si="357"/>
        <v>-</v>
      </c>
      <c r="K1206" s="218" t="str">
        <f>N$68</f>
        <v>-</v>
      </c>
      <c r="L1206" s="46" t="str">
        <f t="shared" si="353"/>
        <v>-</v>
      </c>
      <c r="M1206" s="10" t="str">
        <f t="shared" si="349"/>
        <v>ooo</v>
      </c>
      <c r="N1206" s="42">
        <f t="shared" si="350"/>
        <v>0</v>
      </c>
      <c r="O1206" s="43">
        <f>IF(AND($E$4=N1206,$H$4=M1206,$P$57&lt;=SUM(J1206:L1206),SUM(J1206:L1206)&lt;=$P$58),1+MAX(O$84:O1205),0)</f>
        <v>0</v>
      </c>
      <c r="P1206" s="43">
        <f t="shared" si="351"/>
        <v>0</v>
      </c>
    </row>
    <row r="1207" spans="3:16" x14ac:dyDescent="0.15">
      <c r="C1207" s="217" t="str">
        <f t="shared" si="356"/>
        <v>-</v>
      </c>
      <c r="D1207" s="218" t="str">
        <f>G$69</f>
        <v>-</v>
      </c>
      <c r="E1207" s="46" t="str">
        <f t="shared" si="352"/>
        <v>-</v>
      </c>
      <c r="F1207" s="10" t="str">
        <f t="shared" si="345"/>
        <v>ooo</v>
      </c>
      <c r="G1207" s="42">
        <f t="shared" si="346"/>
        <v>0</v>
      </c>
      <c r="H1207" s="43">
        <f>IF(AND($E$4=G1207,$H$4=F1207,$P$57&lt;=SUM(C1207:E1207),SUM(C1207:E1207)&lt;=$P$58),1+MAX(H$84:H1206),0)</f>
        <v>0</v>
      </c>
      <c r="I1207" s="43">
        <f t="shared" si="347"/>
        <v>0</v>
      </c>
      <c r="J1207" s="219" t="str">
        <f t="shared" si="357"/>
        <v>-</v>
      </c>
      <c r="K1207" s="218" t="str">
        <f>N$69</f>
        <v>-</v>
      </c>
      <c r="L1207" s="46" t="str">
        <f t="shared" si="353"/>
        <v>-</v>
      </c>
      <c r="M1207" s="10" t="str">
        <f t="shared" si="349"/>
        <v>ooo</v>
      </c>
      <c r="N1207" s="42">
        <f t="shared" si="350"/>
        <v>0</v>
      </c>
      <c r="O1207" s="43">
        <f>IF(AND($E$4=N1207,$H$4=M1207,$P$57&lt;=SUM(J1207:L1207),SUM(J1207:L1207)&lt;=$P$58),1+MAX(O$84:O1206),0)</f>
        <v>0</v>
      </c>
      <c r="P1207" s="43">
        <f t="shared" si="351"/>
        <v>0</v>
      </c>
    </row>
    <row r="1208" spans="3:16" x14ac:dyDescent="0.15">
      <c r="C1208" s="217" t="str">
        <f t="shared" si="356"/>
        <v>-</v>
      </c>
      <c r="D1208" s="218" t="str">
        <f>G$70</f>
        <v>-</v>
      </c>
      <c r="E1208" s="46" t="str">
        <f t="shared" si="352"/>
        <v>-</v>
      </c>
      <c r="F1208" s="10" t="str">
        <f t="shared" si="345"/>
        <v>ooo</v>
      </c>
      <c r="G1208" s="42">
        <f t="shared" si="346"/>
        <v>0</v>
      </c>
      <c r="H1208" s="43">
        <f>IF(AND($E$4=G1208,$H$4=F1208,$P$57&lt;=SUM(C1208:E1208),SUM(C1208:E1208)&lt;=$P$58),1+MAX(H$84:H1207),0)</f>
        <v>0</v>
      </c>
      <c r="I1208" s="43">
        <f t="shared" si="347"/>
        <v>0</v>
      </c>
      <c r="J1208" s="219" t="str">
        <f t="shared" si="357"/>
        <v>-</v>
      </c>
      <c r="K1208" s="218" t="str">
        <f>N$70</f>
        <v>-</v>
      </c>
      <c r="L1208" s="46" t="str">
        <f t="shared" si="353"/>
        <v>-</v>
      </c>
      <c r="M1208" s="10" t="str">
        <f t="shared" si="349"/>
        <v>ooo</v>
      </c>
      <c r="N1208" s="42">
        <f t="shared" si="350"/>
        <v>0</v>
      </c>
      <c r="O1208" s="43">
        <f>IF(AND($E$4=N1208,$H$4=M1208,$P$57&lt;=SUM(J1208:L1208),SUM(J1208:L1208)&lt;=$P$58),1+MAX(O$84:O1207),0)</f>
        <v>0</v>
      </c>
      <c r="P1208" s="43">
        <f t="shared" si="351"/>
        <v>0</v>
      </c>
    </row>
    <row r="1209" spans="3:16" x14ac:dyDescent="0.15">
      <c r="C1209" s="217" t="str">
        <f t="shared" si="356"/>
        <v>-</v>
      </c>
      <c r="D1209" s="218" t="str">
        <f>G$71</f>
        <v>-</v>
      </c>
      <c r="E1209" s="46" t="str">
        <f t="shared" si="352"/>
        <v>-</v>
      </c>
      <c r="F1209" s="10" t="str">
        <f t="shared" si="345"/>
        <v>ooo</v>
      </c>
      <c r="G1209" s="42">
        <f t="shared" si="346"/>
        <v>0</v>
      </c>
      <c r="H1209" s="43">
        <f>IF(AND($E$4=G1209,$H$4=F1209,$P$57&lt;=SUM(C1209:E1209),SUM(C1209:E1209)&lt;=$P$58),1+MAX(H$84:H1208),0)</f>
        <v>0</v>
      </c>
      <c r="I1209" s="43">
        <f t="shared" si="347"/>
        <v>0</v>
      </c>
      <c r="J1209" s="219" t="str">
        <f t="shared" si="357"/>
        <v>-</v>
      </c>
      <c r="K1209" s="218" t="str">
        <f>N$71</f>
        <v>-</v>
      </c>
      <c r="L1209" s="46" t="str">
        <f t="shared" si="353"/>
        <v>-</v>
      </c>
      <c r="M1209" s="10" t="str">
        <f t="shared" si="349"/>
        <v>ooo</v>
      </c>
      <c r="N1209" s="42">
        <f t="shared" si="350"/>
        <v>0</v>
      </c>
      <c r="O1209" s="43">
        <f>IF(AND($E$4=N1209,$H$4=M1209,$P$57&lt;=SUM(J1209:L1209),SUM(J1209:L1209)&lt;=$P$58),1+MAX(O$84:O1208),0)</f>
        <v>0</v>
      </c>
      <c r="P1209" s="43">
        <f t="shared" si="351"/>
        <v>0</v>
      </c>
    </row>
    <row r="1210" spans="3:16" x14ac:dyDescent="0.15">
      <c r="C1210" s="217" t="str">
        <f t="shared" si="356"/>
        <v>-</v>
      </c>
      <c r="D1210" s="218" t="str">
        <f>G$72</f>
        <v>-</v>
      </c>
      <c r="E1210" s="46" t="str">
        <f t="shared" si="352"/>
        <v>-</v>
      </c>
      <c r="F1210" s="10" t="str">
        <f t="shared" si="345"/>
        <v>ooo</v>
      </c>
      <c r="G1210" s="42">
        <f t="shared" si="346"/>
        <v>0</v>
      </c>
      <c r="H1210" s="43">
        <f>IF(AND($E$4=G1210,$H$4=F1210,$P$57&lt;=SUM(C1210:E1210),SUM(C1210:E1210)&lt;=$P$58),1+MAX(H$84:H1209),0)</f>
        <v>0</v>
      </c>
      <c r="I1210" s="43">
        <f t="shared" si="347"/>
        <v>0</v>
      </c>
      <c r="J1210" s="219" t="str">
        <f t="shared" si="357"/>
        <v>-</v>
      </c>
      <c r="K1210" s="218" t="str">
        <f>N$72</f>
        <v>-</v>
      </c>
      <c r="L1210" s="46" t="str">
        <f t="shared" si="353"/>
        <v>-</v>
      </c>
      <c r="M1210" s="10" t="str">
        <f t="shared" si="349"/>
        <v>ooo</v>
      </c>
      <c r="N1210" s="42">
        <f t="shared" si="350"/>
        <v>0</v>
      </c>
      <c r="O1210" s="43">
        <f>IF(AND($E$4=N1210,$H$4=M1210,$P$57&lt;=SUM(J1210:L1210),SUM(J1210:L1210)&lt;=$P$58),1+MAX(O$84:O1209),0)</f>
        <v>0</v>
      </c>
      <c r="P1210" s="43">
        <f t="shared" si="351"/>
        <v>0</v>
      </c>
    </row>
    <row r="1211" spans="3:16" x14ac:dyDescent="0.15">
      <c r="C1211" s="217" t="str">
        <f t="shared" si="356"/>
        <v>-</v>
      </c>
      <c r="D1211" s="218" t="str">
        <f>G$73</f>
        <v>-</v>
      </c>
      <c r="E1211" s="46" t="str">
        <f t="shared" si="352"/>
        <v>-</v>
      </c>
      <c r="F1211" s="10" t="str">
        <f t="shared" si="345"/>
        <v>ooo</v>
      </c>
      <c r="G1211" s="42">
        <f t="shared" si="346"/>
        <v>0</v>
      </c>
      <c r="H1211" s="43">
        <f>IF(AND($E$4=G1211,$H$4=F1211,$P$57&lt;=SUM(C1211:E1211),SUM(C1211:E1211)&lt;=$P$58),1+MAX(H$84:H1210),0)</f>
        <v>0</v>
      </c>
      <c r="I1211" s="43">
        <f t="shared" si="347"/>
        <v>0</v>
      </c>
      <c r="J1211" s="219" t="str">
        <f t="shared" si="357"/>
        <v>-</v>
      </c>
      <c r="K1211" s="218" t="str">
        <f>N$73</f>
        <v>-</v>
      </c>
      <c r="L1211" s="46" t="str">
        <f t="shared" si="353"/>
        <v>-</v>
      </c>
      <c r="M1211" s="10" t="str">
        <f t="shared" si="349"/>
        <v>ooo</v>
      </c>
      <c r="N1211" s="42">
        <f t="shared" si="350"/>
        <v>0</v>
      </c>
      <c r="O1211" s="43">
        <f>IF(AND($E$4=N1211,$H$4=M1211,$P$57&lt;=SUM(J1211:L1211),SUM(J1211:L1211)&lt;=$P$58),1+MAX(O$84:O1210),0)</f>
        <v>0</v>
      </c>
      <c r="P1211" s="43">
        <f t="shared" si="351"/>
        <v>0</v>
      </c>
    </row>
    <row r="1212" spans="3:16" x14ac:dyDescent="0.15">
      <c r="C1212" s="217" t="str">
        <f t="shared" si="356"/>
        <v>-</v>
      </c>
      <c r="D1212" s="218" t="str">
        <f>G$74</f>
        <v>-</v>
      </c>
      <c r="E1212" s="46" t="str">
        <f t="shared" si="352"/>
        <v>-</v>
      </c>
      <c r="F1212" s="10" t="str">
        <f t="shared" si="345"/>
        <v>ooo</v>
      </c>
      <c r="G1212" s="42">
        <f t="shared" si="346"/>
        <v>0</v>
      </c>
      <c r="H1212" s="43">
        <f>IF(AND($E$4=G1212,$H$4=F1212,$P$57&lt;=SUM(C1212:E1212),SUM(C1212:E1212)&lt;=$P$58),1+MAX(H$84:H1211),0)</f>
        <v>0</v>
      </c>
      <c r="I1212" s="43">
        <f t="shared" si="347"/>
        <v>0</v>
      </c>
      <c r="J1212" s="219" t="str">
        <f t="shared" si="357"/>
        <v>-</v>
      </c>
      <c r="K1212" s="218" t="str">
        <f>N$74</f>
        <v>-</v>
      </c>
      <c r="L1212" s="46" t="str">
        <f t="shared" si="353"/>
        <v>-</v>
      </c>
      <c r="M1212" s="10" t="str">
        <f t="shared" si="349"/>
        <v>ooo</v>
      </c>
      <c r="N1212" s="42">
        <f t="shared" si="350"/>
        <v>0</v>
      </c>
      <c r="O1212" s="43">
        <f>IF(AND($E$4=N1212,$H$4=M1212,$P$57&lt;=SUM(J1212:L1212),SUM(J1212:L1212)&lt;=$P$58),1+MAX(O$84:O1211),0)</f>
        <v>0</v>
      </c>
      <c r="P1212" s="43">
        <f t="shared" si="351"/>
        <v>0</v>
      </c>
    </row>
    <row r="1213" spans="3:16" x14ac:dyDescent="0.15">
      <c r="C1213" s="217" t="str">
        <f t="shared" si="356"/>
        <v>-</v>
      </c>
      <c r="D1213" s="218" t="str">
        <f>G$75</f>
        <v>-</v>
      </c>
      <c r="E1213" s="46" t="str">
        <f t="shared" si="352"/>
        <v>-</v>
      </c>
      <c r="F1213" s="10" t="str">
        <f t="shared" si="345"/>
        <v>ooo</v>
      </c>
      <c r="G1213" s="42">
        <f t="shared" si="346"/>
        <v>0</v>
      </c>
      <c r="H1213" s="43">
        <f>IF(AND($E$4=G1213,$H$4=F1213,$P$57&lt;=SUM(C1213:E1213),SUM(C1213:E1213)&lt;=$P$58),1+MAX(H$84:H1212),0)</f>
        <v>0</v>
      </c>
      <c r="I1213" s="43">
        <f t="shared" si="347"/>
        <v>0</v>
      </c>
      <c r="J1213" s="219" t="str">
        <f t="shared" si="357"/>
        <v>-</v>
      </c>
      <c r="K1213" s="218" t="str">
        <f>N$75</f>
        <v>-</v>
      </c>
      <c r="L1213" s="46" t="str">
        <f t="shared" si="353"/>
        <v>-</v>
      </c>
      <c r="M1213" s="10" t="str">
        <f t="shared" si="349"/>
        <v>ooo</v>
      </c>
      <c r="N1213" s="42">
        <f t="shared" si="350"/>
        <v>0</v>
      </c>
      <c r="O1213" s="43">
        <f>IF(AND($E$4=N1213,$H$4=M1213,$P$57&lt;=SUM(J1213:L1213),SUM(J1213:L1213)&lt;=$P$58),1+MAX(O$84:O1212),0)</f>
        <v>0</v>
      </c>
      <c r="P1213" s="43">
        <f t="shared" si="351"/>
        <v>0</v>
      </c>
    </row>
    <row r="1214" spans="3:16" x14ac:dyDescent="0.15">
      <c r="C1214" s="217" t="str">
        <f t="shared" si="356"/>
        <v>-</v>
      </c>
      <c r="D1214" s="218" t="str">
        <f>G$76</f>
        <v>-</v>
      </c>
      <c r="E1214" s="46" t="str">
        <f t="shared" si="352"/>
        <v>-</v>
      </c>
      <c r="F1214" s="10" t="str">
        <f t="shared" si="345"/>
        <v>ooo</v>
      </c>
      <c r="G1214" s="42">
        <f t="shared" si="346"/>
        <v>0</v>
      </c>
      <c r="H1214" s="43">
        <f>IF(AND($E$4=G1214,$H$4=F1214,$P$57&lt;=SUM(C1214:E1214),SUM(C1214:E1214)&lt;=$P$58),1+MAX(H$84:H1213),0)</f>
        <v>0</v>
      </c>
      <c r="I1214" s="43">
        <f t="shared" si="347"/>
        <v>0</v>
      </c>
      <c r="J1214" s="219" t="str">
        <f t="shared" si="357"/>
        <v>-</v>
      </c>
      <c r="K1214" s="218" t="str">
        <f>N$76</f>
        <v>-</v>
      </c>
      <c r="L1214" s="46" t="str">
        <f t="shared" si="353"/>
        <v>-</v>
      </c>
      <c r="M1214" s="10" t="str">
        <f t="shared" si="349"/>
        <v>ooo</v>
      </c>
      <c r="N1214" s="42">
        <f t="shared" si="350"/>
        <v>0</v>
      </c>
      <c r="O1214" s="43">
        <f>IF(AND($E$4=N1214,$H$4=M1214,$P$57&lt;=SUM(J1214:L1214),SUM(J1214:L1214)&lt;=$P$58),1+MAX(O$84:O1213),0)</f>
        <v>0</v>
      </c>
      <c r="P1214" s="43">
        <f t="shared" si="351"/>
        <v>0</v>
      </c>
    </row>
    <row r="1215" spans="3:16" x14ac:dyDescent="0.15">
      <c r="C1215" s="217" t="str">
        <f t="shared" si="356"/>
        <v>-</v>
      </c>
      <c r="D1215" s="218" t="str">
        <f>G$77</f>
        <v>-</v>
      </c>
      <c r="E1215" s="46" t="str">
        <f t="shared" si="352"/>
        <v>-</v>
      </c>
      <c r="F1215" s="10" t="str">
        <f t="shared" si="345"/>
        <v>ooo</v>
      </c>
      <c r="G1215" s="42">
        <f t="shared" si="346"/>
        <v>0</v>
      </c>
      <c r="H1215" s="43">
        <f>IF(AND($E$4=G1215,$H$4=F1215,$P$57&lt;=SUM(C1215:E1215),SUM(C1215:E1215)&lt;=$P$58),1+MAX(H$84:H1214),0)</f>
        <v>0</v>
      </c>
      <c r="I1215" s="43">
        <f t="shared" si="347"/>
        <v>0</v>
      </c>
      <c r="J1215" s="219" t="str">
        <f t="shared" si="357"/>
        <v>-</v>
      </c>
      <c r="K1215" s="218" t="str">
        <f>N$77</f>
        <v>-</v>
      </c>
      <c r="L1215" s="46" t="str">
        <f t="shared" si="353"/>
        <v>-</v>
      </c>
      <c r="M1215" s="10" t="str">
        <f t="shared" si="349"/>
        <v>ooo</v>
      </c>
      <c r="N1215" s="42">
        <f t="shared" si="350"/>
        <v>0</v>
      </c>
      <c r="O1215" s="43">
        <f>IF(AND($E$4=N1215,$H$4=M1215,$P$57&lt;=SUM(J1215:L1215),SUM(J1215:L1215)&lt;=$P$58),1+MAX(O$84:O1214),0)</f>
        <v>0</v>
      </c>
      <c r="P1215" s="43">
        <f t="shared" si="351"/>
        <v>0</v>
      </c>
    </row>
    <row r="1216" spans="3:16" x14ac:dyDescent="0.15">
      <c r="C1216" s="217" t="str">
        <f t="shared" si="356"/>
        <v>-</v>
      </c>
      <c r="D1216" s="218" t="str">
        <f>G$78</f>
        <v>-</v>
      </c>
      <c r="E1216" s="46" t="str">
        <f t="shared" si="352"/>
        <v>-</v>
      </c>
      <c r="F1216" s="10" t="str">
        <f t="shared" si="345"/>
        <v>ooo</v>
      </c>
      <c r="G1216" s="42">
        <f t="shared" si="346"/>
        <v>0</v>
      </c>
      <c r="H1216" s="43">
        <f>IF(AND($E$4=G1216,$H$4=F1216,$P$57&lt;=SUM(C1216:E1216),SUM(C1216:E1216)&lt;=$P$58),1+MAX(H$84:H1215),0)</f>
        <v>0</v>
      </c>
      <c r="I1216" s="43">
        <f t="shared" si="347"/>
        <v>0</v>
      </c>
      <c r="J1216" s="219" t="str">
        <f t="shared" si="357"/>
        <v>-</v>
      </c>
      <c r="K1216" s="218" t="str">
        <f>N$78</f>
        <v>-</v>
      </c>
      <c r="L1216" s="46" t="str">
        <f t="shared" si="353"/>
        <v>-</v>
      </c>
      <c r="M1216" s="10" t="str">
        <f t="shared" si="349"/>
        <v>ooo</v>
      </c>
      <c r="N1216" s="42">
        <f t="shared" si="350"/>
        <v>0</v>
      </c>
      <c r="O1216" s="43">
        <f>IF(AND($E$4=N1216,$H$4=M1216,$P$57&lt;=SUM(J1216:L1216),SUM(J1216:L1216)&lt;=$P$58),1+MAX(O$84:O1215),0)</f>
        <v>0</v>
      </c>
      <c r="P1216" s="43">
        <f t="shared" si="351"/>
        <v>0</v>
      </c>
    </row>
    <row r="1217" spans="3:16" x14ac:dyDescent="0.15">
      <c r="C1217" s="217" t="str">
        <f t="shared" si="356"/>
        <v>-</v>
      </c>
      <c r="D1217" s="218" t="str">
        <f>G$79</f>
        <v>-</v>
      </c>
      <c r="E1217" s="46" t="str">
        <f t="shared" si="352"/>
        <v>-</v>
      </c>
      <c r="F1217" s="10" t="str">
        <f t="shared" si="345"/>
        <v>ooo</v>
      </c>
      <c r="G1217" s="42">
        <f t="shared" si="346"/>
        <v>0</v>
      </c>
      <c r="H1217" s="43">
        <f>IF(AND($E$4=G1217,$H$4=F1217,$P$57&lt;=SUM(C1217:E1217),SUM(C1217:E1217)&lt;=$P$58),1+MAX(H$84:H1216),0)</f>
        <v>0</v>
      </c>
      <c r="I1217" s="43">
        <f t="shared" si="347"/>
        <v>0</v>
      </c>
      <c r="J1217" s="219" t="str">
        <f t="shared" si="357"/>
        <v>-</v>
      </c>
      <c r="K1217" s="218" t="str">
        <f>N$79</f>
        <v>-</v>
      </c>
      <c r="L1217" s="46" t="str">
        <f t="shared" si="353"/>
        <v>-</v>
      </c>
      <c r="M1217" s="10" t="str">
        <f t="shared" si="349"/>
        <v>ooo</v>
      </c>
      <c r="N1217" s="42">
        <f t="shared" si="350"/>
        <v>0</v>
      </c>
      <c r="O1217" s="43">
        <f>IF(AND($E$4=N1217,$H$4=M1217,$P$57&lt;=SUM(J1217:L1217),SUM(J1217:L1217)&lt;=$P$58),1+MAX(O$84:O1216),0)</f>
        <v>0</v>
      </c>
      <c r="P1217" s="43">
        <f t="shared" si="351"/>
        <v>0</v>
      </c>
    </row>
    <row r="1218" spans="3:16" x14ac:dyDescent="0.15">
      <c r="C1218" s="217" t="str">
        <f t="shared" si="356"/>
        <v>-</v>
      </c>
      <c r="D1218" s="218" t="str">
        <f>G$80</f>
        <v>-</v>
      </c>
      <c r="E1218" s="46" t="str">
        <f t="shared" si="352"/>
        <v>-</v>
      </c>
      <c r="F1218" s="10" t="str">
        <f t="shared" si="345"/>
        <v>ooo</v>
      </c>
      <c r="G1218" s="42">
        <f t="shared" si="346"/>
        <v>0</v>
      </c>
      <c r="H1218" s="43">
        <f>IF(AND($E$4=G1218,$H$4=F1218,$P$57&lt;=SUM(C1218:E1218),SUM(C1218:E1218)&lt;=$P$58),1+MAX(H$84:H1217),0)</f>
        <v>0</v>
      </c>
      <c r="I1218" s="43">
        <f t="shared" si="347"/>
        <v>0</v>
      </c>
      <c r="J1218" s="219" t="str">
        <f t="shared" si="357"/>
        <v>-</v>
      </c>
      <c r="K1218" s="218" t="str">
        <f>N$80</f>
        <v>-</v>
      </c>
      <c r="L1218" s="46" t="str">
        <f t="shared" si="353"/>
        <v>-</v>
      </c>
      <c r="M1218" s="10" t="str">
        <f t="shared" si="349"/>
        <v>ooo</v>
      </c>
      <c r="N1218" s="42">
        <f t="shared" si="350"/>
        <v>0</v>
      </c>
      <c r="O1218" s="43">
        <f>IF(AND($E$4=N1218,$H$4=M1218,$P$57&lt;=SUM(J1218:L1218),SUM(J1218:L1218)&lt;=$P$58),1+MAX(O$84:O1217),0)</f>
        <v>0</v>
      </c>
      <c r="P1218" s="43">
        <f t="shared" si="351"/>
        <v>0</v>
      </c>
    </row>
    <row r="1219" spans="3:16" x14ac:dyDescent="0.15">
      <c r="C1219" s="217" t="str">
        <f t="shared" si="356"/>
        <v>-</v>
      </c>
      <c r="D1219" s="218" t="str">
        <f>G$81</f>
        <v>-</v>
      </c>
      <c r="E1219" s="46" t="str">
        <f t="shared" si="352"/>
        <v>-</v>
      </c>
      <c r="F1219" s="10" t="str">
        <f t="shared" si="345"/>
        <v>ooo</v>
      </c>
      <c r="G1219" s="42">
        <f t="shared" si="346"/>
        <v>0</v>
      </c>
      <c r="H1219" s="43">
        <f>IF(AND($E$4=G1219,$H$4=F1219,$P$57&lt;=SUM(C1219:E1219),SUM(C1219:E1219)&lt;=$P$58),1+MAX(H$84:H1218),0)</f>
        <v>0</v>
      </c>
      <c r="I1219" s="43">
        <f t="shared" si="347"/>
        <v>0</v>
      </c>
      <c r="J1219" s="219" t="str">
        <f t="shared" si="357"/>
        <v>-</v>
      </c>
      <c r="K1219" s="218" t="str">
        <f>N$81</f>
        <v>-</v>
      </c>
      <c r="L1219" s="46" t="str">
        <f t="shared" si="353"/>
        <v>-</v>
      </c>
      <c r="M1219" s="10" t="str">
        <f t="shared" si="349"/>
        <v>ooo</v>
      </c>
      <c r="N1219" s="42">
        <f t="shared" si="350"/>
        <v>0</v>
      </c>
      <c r="O1219" s="43">
        <f>IF(AND($E$4=N1219,$H$4=M1219,$P$57&lt;=SUM(J1219:L1219),SUM(J1219:L1219)&lt;=$P$58),1+MAX(O$84:O1218),0)</f>
        <v>0</v>
      </c>
      <c r="P1219" s="43">
        <f t="shared" si="351"/>
        <v>0</v>
      </c>
    </row>
    <row r="1220" spans="3:16" x14ac:dyDescent="0.15">
      <c r="C1220" s="217" t="str">
        <f t="shared" ref="C1220:C1235" si="358">F$73</f>
        <v>-</v>
      </c>
      <c r="D1220" s="218">
        <f>G$66</f>
        <v>13</v>
      </c>
      <c r="E1220" s="46" t="str">
        <f t="shared" si="352"/>
        <v>-</v>
      </c>
      <c r="F1220" s="10" t="str">
        <f t="shared" si="345"/>
        <v>oio</v>
      </c>
      <c r="G1220" s="42">
        <f t="shared" si="346"/>
        <v>0</v>
      </c>
      <c r="H1220" s="43">
        <f>IF(AND($E$4=G1220,$H$4=F1220,$P$57&lt;=SUM(C1220:E1220),SUM(C1220:E1220)&lt;=$P$58),1+MAX(H$84:H1219),0)</f>
        <v>0</v>
      </c>
      <c r="I1220" s="43">
        <f t="shared" si="347"/>
        <v>0</v>
      </c>
      <c r="J1220" s="219" t="str">
        <f t="shared" ref="J1220:J1235" si="359">M$73</f>
        <v>-</v>
      </c>
      <c r="K1220" s="218">
        <f>N$66</f>
        <v>13</v>
      </c>
      <c r="L1220" s="46" t="str">
        <f t="shared" si="353"/>
        <v>-</v>
      </c>
      <c r="M1220" s="10" t="str">
        <f t="shared" si="349"/>
        <v>oio</v>
      </c>
      <c r="N1220" s="42">
        <f t="shared" si="350"/>
        <v>0</v>
      </c>
      <c r="O1220" s="43">
        <f>IF(AND($E$4=N1220,$H$4=M1220,$P$57&lt;=SUM(J1220:L1220),SUM(J1220:L1220)&lt;=$P$58),1+MAX(O$84:O1219),0)</f>
        <v>0</v>
      </c>
      <c r="P1220" s="43">
        <f t="shared" si="351"/>
        <v>0</v>
      </c>
    </row>
    <row r="1221" spans="3:16" x14ac:dyDescent="0.15">
      <c r="C1221" s="217" t="str">
        <f t="shared" si="358"/>
        <v>-</v>
      </c>
      <c r="D1221" s="218">
        <f>G$67</f>
        <v>14</v>
      </c>
      <c r="E1221" s="46" t="str">
        <f t="shared" si="352"/>
        <v>-</v>
      </c>
      <c r="F1221" s="10" t="str">
        <f t="shared" si="345"/>
        <v>oio</v>
      </c>
      <c r="G1221" s="42">
        <f t="shared" si="346"/>
        <v>0</v>
      </c>
      <c r="H1221" s="43">
        <f>IF(AND($E$4=G1221,$H$4=F1221,$P$57&lt;=SUM(C1221:E1221),SUM(C1221:E1221)&lt;=$P$58),1+MAX(H$84:H1220),0)</f>
        <v>0</v>
      </c>
      <c r="I1221" s="43">
        <f t="shared" si="347"/>
        <v>0</v>
      </c>
      <c r="J1221" s="219" t="str">
        <f t="shared" si="359"/>
        <v>-</v>
      </c>
      <c r="K1221" s="218" t="str">
        <f>N$67</f>
        <v>-</v>
      </c>
      <c r="L1221" s="46" t="str">
        <f t="shared" si="353"/>
        <v>-</v>
      </c>
      <c r="M1221" s="10" t="str">
        <f t="shared" si="349"/>
        <v>ooo</v>
      </c>
      <c r="N1221" s="42">
        <f t="shared" si="350"/>
        <v>0</v>
      </c>
      <c r="O1221" s="43">
        <f>IF(AND($E$4=N1221,$H$4=M1221,$P$57&lt;=SUM(J1221:L1221),SUM(J1221:L1221)&lt;=$P$58),1+MAX(O$84:O1220),0)</f>
        <v>0</v>
      </c>
      <c r="P1221" s="43">
        <f t="shared" si="351"/>
        <v>0</v>
      </c>
    </row>
    <row r="1222" spans="3:16" x14ac:dyDescent="0.15">
      <c r="C1222" s="217" t="str">
        <f t="shared" si="358"/>
        <v>-</v>
      </c>
      <c r="D1222" s="218" t="str">
        <f>G$68</f>
        <v>-</v>
      </c>
      <c r="E1222" s="46" t="str">
        <f t="shared" si="352"/>
        <v>-</v>
      </c>
      <c r="F1222" s="10" t="str">
        <f t="shared" si="345"/>
        <v>ooo</v>
      </c>
      <c r="G1222" s="42">
        <f t="shared" si="346"/>
        <v>0</v>
      </c>
      <c r="H1222" s="43">
        <f>IF(AND($E$4=G1222,$H$4=F1222,$P$57&lt;=SUM(C1222:E1222),SUM(C1222:E1222)&lt;=$P$58),1+MAX(H$84:H1221),0)</f>
        <v>0</v>
      </c>
      <c r="I1222" s="43">
        <f t="shared" si="347"/>
        <v>0</v>
      </c>
      <c r="J1222" s="219" t="str">
        <f t="shared" si="359"/>
        <v>-</v>
      </c>
      <c r="K1222" s="218" t="str">
        <f>N$68</f>
        <v>-</v>
      </c>
      <c r="L1222" s="46" t="str">
        <f t="shared" si="353"/>
        <v>-</v>
      </c>
      <c r="M1222" s="10" t="str">
        <f t="shared" si="349"/>
        <v>ooo</v>
      </c>
      <c r="N1222" s="42">
        <f t="shared" si="350"/>
        <v>0</v>
      </c>
      <c r="O1222" s="43">
        <f>IF(AND($E$4=N1222,$H$4=M1222,$P$57&lt;=SUM(J1222:L1222),SUM(J1222:L1222)&lt;=$P$58),1+MAX(O$84:O1221),0)</f>
        <v>0</v>
      </c>
      <c r="P1222" s="43">
        <f t="shared" si="351"/>
        <v>0</v>
      </c>
    </row>
    <row r="1223" spans="3:16" x14ac:dyDescent="0.15">
      <c r="C1223" s="217" t="str">
        <f t="shared" si="358"/>
        <v>-</v>
      </c>
      <c r="D1223" s="218" t="str">
        <f>G$69</f>
        <v>-</v>
      </c>
      <c r="E1223" s="46" t="str">
        <f t="shared" si="352"/>
        <v>-</v>
      </c>
      <c r="F1223" s="10" t="str">
        <f t="shared" si="345"/>
        <v>ooo</v>
      </c>
      <c r="G1223" s="42">
        <f t="shared" si="346"/>
        <v>0</v>
      </c>
      <c r="H1223" s="43">
        <f>IF(AND($E$4=G1223,$H$4=F1223,$P$57&lt;=SUM(C1223:E1223),SUM(C1223:E1223)&lt;=$P$58),1+MAX(H$84:H1222),0)</f>
        <v>0</v>
      </c>
      <c r="I1223" s="43">
        <f t="shared" si="347"/>
        <v>0</v>
      </c>
      <c r="J1223" s="219" t="str">
        <f t="shared" si="359"/>
        <v>-</v>
      </c>
      <c r="K1223" s="218" t="str">
        <f>N$69</f>
        <v>-</v>
      </c>
      <c r="L1223" s="46" t="str">
        <f t="shared" si="353"/>
        <v>-</v>
      </c>
      <c r="M1223" s="10" t="str">
        <f t="shared" si="349"/>
        <v>ooo</v>
      </c>
      <c r="N1223" s="42">
        <f t="shared" si="350"/>
        <v>0</v>
      </c>
      <c r="O1223" s="43">
        <f>IF(AND($E$4=N1223,$H$4=M1223,$P$57&lt;=SUM(J1223:L1223),SUM(J1223:L1223)&lt;=$P$58),1+MAX(O$84:O1222),0)</f>
        <v>0</v>
      </c>
      <c r="P1223" s="43">
        <f t="shared" si="351"/>
        <v>0</v>
      </c>
    </row>
    <row r="1224" spans="3:16" x14ac:dyDescent="0.15">
      <c r="C1224" s="217" t="str">
        <f t="shared" si="358"/>
        <v>-</v>
      </c>
      <c r="D1224" s="218" t="str">
        <f>G$70</f>
        <v>-</v>
      </c>
      <c r="E1224" s="46" t="str">
        <f t="shared" si="352"/>
        <v>-</v>
      </c>
      <c r="F1224" s="10" t="str">
        <f t="shared" si="345"/>
        <v>ooo</v>
      </c>
      <c r="G1224" s="42">
        <f t="shared" si="346"/>
        <v>0</v>
      </c>
      <c r="H1224" s="43">
        <f>IF(AND($E$4=G1224,$H$4=F1224,$P$57&lt;=SUM(C1224:E1224),SUM(C1224:E1224)&lt;=$P$58),1+MAX(H$84:H1223),0)</f>
        <v>0</v>
      </c>
      <c r="I1224" s="43">
        <f t="shared" si="347"/>
        <v>0</v>
      </c>
      <c r="J1224" s="219" t="str">
        <f t="shared" si="359"/>
        <v>-</v>
      </c>
      <c r="K1224" s="218" t="str">
        <f>N$70</f>
        <v>-</v>
      </c>
      <c r="L1224" s="46" t="str">
        <f t="shared" si="353"/>
        <v>-</v>
      </c>
      <c r="M1224" s="10" t="str">
        <f t="shared" si="349"/>
        <v>ooo</v>
      </c>
      <c r="N1224" s="42">
        <f t="shared" si="350"/>
        <v>0</v>
      </c>
      <c r="O1224" s="43">
        <f>IF(AND($E$4=N1224,$H$4=M1224,$P$57&lt;=SUM(J1224:L1224),SUM(J1224:L1224)&lt;=$P$58),1+MAX(O$84:O1223),0)</f>
        <v>0</v>
      </c>
      <c r="P1224" s="43">
        <f t="shared" si="351"/>
        <v>0</v>
      </c>
    </row>
    <row r="1225" spans="3:16" x14ac:dyDescent="0.15">
      <c r="C1225" s="217" t="str">
        <f t="shared" si="358"/>
        <v>-</v>
      </c>
      <c r="D1225" s="218" t="str">
        <f>G$71</f>
        <v>-</v>
      </c>
      <c r="E1225" s="46" t="str">
        <f t="shared" si="352"/>
        <v>-</v>
      </c>
      <c r="F1225" s="10" t="str">
        <f t="shared" si="345"/>
        <v>ooo</v>
      </c>
      <c r="G1225" s="42">
        <f t="shared" si="346"/>
        <v>0</v>
      </c>
      <c r="H1225" s="43">
        <f>IF(AND($E$4=G1225,$H$4=F1225,$P$57&lt;=SUM(C1225:E1225),SUM(C1225:E1225)&lt;=$P$58),1+MAX(H$84:H1224),0)</f>
        <v>0</v>
      </c>
      <c r="I1225" s="43">
        <f t="shared" si="347"/>
        <v>0</v>
      </c>
      <c r="J1225" s="219" t="str">
        <f t="shared" si="359"/>
        <v>-</v>
      </c>
      <c r="K1225" s="218" t="str">
        <f>N$71</f>
        <v>-</v>
      </c>
      <c r="L1225" s="46" t="str">
        <f t="shared" si="353"/>
        <v>-</v>
      </c>
      <c r="M1225" s="10" t="str">
        <f t="shared" si="349"/>
        <v>ooo</v>
      </c>
      <c r="N1225" s="42">
        <f t="shared" si="350"/>
        <v>0</v>
      </c>
      <c r="O1225" s="43">
        <f>IF(AND($E$4=N1225,$H$4=M1225,$P$57&lt;=SUM(J1225:L1225),SUM(J1225:L1225)&lt;=$P$58),1+MAX(O$84:O1224),0)</f>
        <v>0</v>
      </c>
      <c r="P1225" s="43">
        <f t="shared" si="351"/>
        <v>0</v>
      </c>
    </row>
    <row r="1226" spans="3:16" x14ac:dyDescent="0.15">
      <c r="C1226" s="217" t="str">
        <f t="shared" si="358"/>
        <v>-</v>
      </c>
      <c r="D1226" s="218" t="str">
        <f>G$72</f>
        <v>-</v>
      </c>
      <c r="E1226" s="46" t="str">
        <f t="shared" si="352"/>
        <v>-</v>
      </c>
      <c r="F1226" s="10" t="str">
        <f t="shared" si="345"/>
        <v>ooo</v>
      </c>
      <c r="G1226" s="42">
        <f t="shared" si="346"/>
        <v>0</v>
      </c>
      <c r="H1226" s="43">
        <f>IF(AND($E$4=G1226,$H$4=F1226,$P$57&lt;=SUM(C1226:E1226),SUM(C1226:E1226)&lt;=$P$58),1+MAX(H$84:H1225),0)</f>
        <v>0</v>
      </c>
      <c r="I1226" s="43">
        <f t="shared" si="347"/>
        <v>0</v>
      </c>
      <c r="J1226" s="219" t="str">
        <f t="shared" si="359"/>
        <v>-</v>
      </c>
      <c r="K1226" s="218" t="str">
        <f>N$72</f>
        <v>-</v>
      </c>
      <c r="L1226" s="46" t="str">
        <f t="shared" si="353"/>
        <v>-</v>
      </c>
      <c r="M1226" s="10" t="str">
        <f t="shared" si="349"/>
        <v>ooo</v>
      </c>
      <c r="N1226" s="42">
        <f t="shared" si="350"/>
        <v>0</v>
      </c>
      <c r="O1226" s="43">
        <f>IF(AND($E$4=N1226,$H$4=M1226,$P$57&lt;=SUM(J1226:L1226),SUM(J1226:L1226)&lt;=$P$58),1+MAX(O$84:O1225),0)</f>
        <v>0</v>
      </c>
      <c r="P1226" s="43">
        <f t="shared" si="351"/>
        <v>0</v>
      </c>
    </row>
    <row r="1227" spans="3:16" x14ac:dyDescent="0.15">
      <c r="C1227" s="217" t="str">
        <f t="shared" si="358"/>
        <v>-</v>
      </c>
      <c r="D1227" s="218" t="str">
        <f>G$73</f>
        <v>-</v>
      </c>
      <c r="E1227" s="46" t="str">
        <f t="shared" si="352"/>
        <v>-</v>
      </c>
      <c r="F1227" s="10" t="str">
        <f t="shared" si="345"/>
        <v>ooo</v>
      </c>
      <c r="G1227" s="42">
        <f t="shared" si="346"/>
        <v>0</v>
      </c>
      <c r="H1227" s="43">
        <f>IF(AND($E$4=G1227,$H$4=F1227,$P$57&lt;=SUM(C1227:E1227),SUM(C1227:E1227)&lt;=$P$58),1+MAX(H$84:H1226),0)</f>
        <v>0</v>
      </c>
      <c r="I1227" s="43">
        <f t="shared" si="347"/>
        <v>0</v>
      </c>
      <c r="J1227" s="219" t="str">
        <f t="shared" si="359"/>
        <v>-</v>
      </c>
      <c r="K1227" s="218" t="str">
        <f>N$73</f>
        <v>-</v>
      </c>
      <c r="L1227" s="46" t="str">
        <f t="shared" si="353"/>
        <v>-</v>
      </c>
      <c r="M1227" s="10" t="str">
        <f t="shared" si="349"/>
        <v>ooo</v>
      </c>
      <c r="N1227" s="42">
        <f t="shared" si="350"/>
        <v>0</v>
      </c>
      <c r="O1227" s="43">
        <f>IF(AND($E$4=N1227,$H$4=M1227,$P$57&lt;=SUM(J1227:L1227),SUM(J1227:L1227)&lt;=$P$58),1+MAX(O$84:O1226),0)</f>
        <v>0</v>
      </c>
      <c r="P1227" s="43">
        <f t="shared" si="351"/>
        <v>0</v>
      </c>
    </row>
    <row r="1228" spans="3:16" x14ac:dyDescent="0.15">
      <c r="C1228" s="217" t="str">
        <f t="shared" si="358"/>
        <v>-</v>
      </c>
      <c r="D1228" s="218" t="str">
        <f>G$74</f>
        <v>-</v>
      </c>
      <c r="E1228" s="46" t="str">
        <f t="shared" si="352"/>
        <v>-</v>
      </c>
      <c r="F1228" s="10" t="str">
        <f t="shared" si="345"/>
        <v>ooo</v>
      </c>
      <c r="G1228" s="42">
        <f t="shared" si="346"/>
        <v>0</v>
      </c>
      <c r="H1228" s="43">
        <f>IF(AND($E$4=G1228,$H$4=F1228,$P$57&lt;=SUM(C1228:E1228),SUM(C1228:E1228)&lt;=$P$58),1+MAX(H$84:H1227),0)</f>
        <v>0</v>
      </c>
      <c r="I1228" s="43">
        <f t="shared" si="347"/>
        <v>0</v>
      </c>
      <c r="J1228" s="219" t="str">
        <f t="shared" si="359"/>
        <v>-</v>
      </c>
      <c r="K1228" s="218" t="str">
        <f>N$74</f>
        <v>-</v>
      </c>
      <c r="L1228" s="46" t="str">
        <f t="shared" si="353"/>
        <v>-</v>
      </c>
      <c r="M1228" s="10" t="str">
        <f t="shared" si="349"/>
        <v>ooo</v>
      </c>
      <c r="N1228" s="42">
        <f t="shared" si="350"/>
        <v>0</v>
      </c>
      <c r="O1228" s="43">
        <f>IF(AND($E$4=N1228,$H$4=M1228,$P$57&lt;=SUM(J1228:L1228),SUM(J1228:L1228)&lt;=$P$58),1+MAX(O$84:O1227),0)</f>
        <v>0</v>
      </c>
      <c r="P1228" s="43">
        <f t="shared" si="351"/>
        <v>0</v>
      </c>
    </row>
    <row r="1229" spans="3:16" x14ac:dyDescent="0.15">
      <c r="C1229" s="217" t="str">
        <f t="shared" si="358"/>
        <v>-</v>
      </c>
      <c r="D1229" s="218" t="str">
        <f>G$75</f>
        <v>-</v>
      </c>
      <c r="E1229" s="46" t="str">
        <f t="shared" si="352"/>
        <v>-</v>
      </c>
      <c r="F1229" s="10" t="str">
        <f t="shared" si="345"/>
        <v>ooo</v>
      </c>
      <c r="G1229" s="42">
        <f t="shared" si="346"/>
        <v>0</v>
      </c>
      <c r="H1229" s="43">
        <f>IF(AND($E$4=G1229,$H$4=F1229,$P$57&lt;=SUM(C1229:E1229),SUM(C1229:E1229)&lt;=$P$58),1+MAX(H$84:H1228),0)</f>
        <v>0</v>
      </c>
      <c r="I1229" s="43">
        <f t="shared" si="347"/>
        <v>0</v>
      </c>
      <c r="J1229" s="219" t="str">
        <f t="shared" si="359"/>
        <v>-</v>
      </c>
      <c r="K1229" s="218" t="str">
        <f>N$75</f>
        <v>-</v>
      </c>
      <c r="L1229" s="46" t="str">
        <f t="shared" si="353"/>
        <v>-</v>
      </c>
      <c r="M1229" s="10" t="str">
        <f t="shared" si="349"/>
        <v>ooo</v>
      </c>
      <c r="N1229" s="42">
        <f t="shared" si="350"/>
        <v>0</v>
      </c>
      <c r="O1229" s="43">
        <f>IF(AND($E$4=N1229,$H$4=M1229,$P$57&lt;=SUM(J1229:L1229),SUM(J1229:L1229)&lt;=$P$58),1+MAX(O$84:O1228),0)</f>
        <v>0</v>
      </c>
      <c r="P1229" s="43">
        <f t="shared" si="351"/>
        <v>0</v>
      </c>
    </row>
    <row r="1230" spans="3:16" x14ac:dyDescent="0.15">
      <c r="C1230" s="217" t="str">
        <f t="shared" si="358"/>
        <v>-</v>
      </c>
      <c r="D1230" s="218" t="str">
        <f>G$76</f>
        <v>-</v>
      </c>
      <c r="E1230" s="46" t="str">
        <f t="shared" si="352"/>
        <v>-</v>
      </c>
      <c r="F1230" s="10" t="str">
        <f t="shared" si="345"/>
        <v>ooo</v>
      </c>
      <c r="G1230" s="42">
        <f t="shared" si="346"/>
        <v>0</v>
      </c>
      <c r="H1230" s="43">
        <f>IF(AND($E$4=G1230,$H$4=F1230,$P$57&lt;=SUM(C1230:E1230),SUM(C1230:E1230)&lt;=$P$58),1+MAX(H$84:H1229),0)</f>
        <v>0</v>
      </c>
      <c r="I1230" s="43">
        <f t="shared" si="347"/>
        <v>0</v>
      </c>
      <c r="J1230" s="219" t="str">
        <f t="shared" si="359"/>
        <v>-</v>
      </c>
      <c r="K1230" s="218" t="str">
        <f>N$76</f>
        <v>-</v>
      </c>
      <c r="L1230" s="46" t="str">
        <f t="shared" si="353"/>
        <v>-</v>
      </c>
      <c r="M1230" s="10" t="str">
        <f t="shared" si="349"/>
        <v>ooo</v>
      </c>
      <c r="N1230" s="42">
        <f t="shared" si="350"/>
        <v>0</v>
      </c>
      <c r="O1230" s="43">
        <f>IF(AND($E$4=N1230,$H$4=M1230,$P$57&lt;=SUM(J1230:L1230),SUM(J1230:L1230)&lt;=$P$58),1+MAX(O$84:O1229),0)</f>
        <v>0</v>
      </c>
      <c r="P1230" s="43">
        <f t="shared" si="351"/>
        <v>0</v>
      </c>
    </row>
    <row r="1231" spans="3:16" x14ac:dyDescent="0.15">
      <c r="C1231" s="217" t="str">
        <f t="shared" si="358"/>
        <v>-</v>
      </c>
      <c r="D1231" s="218" t="str">
        <f>G$77</f>
        <v>-</v>
      </c>
      <c r="E1231" s="46" t="str">
        <f t="shared" si="352"/>
        <v>-</v>
      </c>
      <c r="F1231" s="10" t="str">
        <f t="shared" si="345"/>
        <v>ooo</v>
      </c>
      <c r="G1231" s="42">
        <f t="shared" si="346"/>
        <v>0</v>
      </c>
      <c r="H1231" s="43">
        <f>IF(AND($E$4=G1231,$H$4=F1231,$P$57&lt;=SUM(C1231:E1231),SUM(C1231:E1231)&lt;=$P$58),1+MAX(H$84:H1230),0)</f>
        <v>0</v>
      </c>
      <c r="I1231" s="43">
        <f t="shared" si="347"/>
        <v>0</v>
      </c>
      <c r="J1231" s="219" t="str">
        <f t="shared" si="359"/>
        <v>-</v>
      </c>
      <c r="K1231" s="218" t="str">
        <f>N$77</f>
        <v>-</v>
      </c>
      <c r="L1231" s="46" t="str">
        <f t="shared" si="353"/>
        <v>-</v>
      </c>
      <c r="M1231" s="10" t="str">
        <f t="shared" si="349"/>
        <v>ooo</v>
      </c>
      <c r="N1231" s="42">
        <f t="shared" si="350"/>
        <v>0</v>
      </c>
      <c r="O1231" s="43">
        <f>IF(AND($E$4=N1231,$H$4=M1231,$P$57&lt;=SUM(J1231:L1231),SUM(J1231:L1231)&lt;=$P$58),1+MAX(O$84:O1230),0)</f>
        <v>0</v>
      </c>
      <c r="P1231" s="43">
        <f t="shared" si="351"/>
        <v>0</v>
      </c>
    </row>
    <row r="1232" spans="3:16" x14ac:dyDescent="0.15">
      <c r="C1232" s="217" t="str">
        <f t="shared" si="358"/>
        <v>-</v>
      </c>
      <c r="D1232" s="218" t="str">
        <f>G$78</f>
        <v>-</v>
      </c>
      <c r="E1232" s="46" t="str">
        <f t="shared" si="352"/>
        <v>-</v>
      </c>
      <c r="F1232" s="10" t="str">
        <f t="shared" si="345"/>
        <v>ooo</v>
      </c>
      <c r="G1232" s="42">
        <f t="shared" si="346"/>
        <v>0</v>
      </c>
      <c r="H1232" s="43">
        <f>IF(AND($E$4=G1232,$H$4=F1232,$P$57&lt;=SUM(C1232:E1232),SUM(C1232:E1232)&lt;=$P$58),1+MAX(H$84:H1231),0)</f>
        <v>0</v>
      </c>
      <c r="I1232" s="43">
        <f t="shared" si="347"/>
        <v>0</v>
      </c>
      <c r="J1232" s="219" t="str">
        <f t="shared" si="359"/>
        <v>-</v>
      </c>
      <c r="K1232" s="218" t="str">
        <f>N$78</f>
        <v>-</v>
      </c>
      <c r="L1232" s="46" t="str">
        <f t="shared" si="353"/>
        <v>-</v>
      </c>
      <c r="M1232" s="10" t="str">
        <f t="shared" si="349"/>
        <v>ooo</v>
      </c>
      <c r="N1232" s="42">
        <f t="shared" si="350"/>
        <v>0</v>
      </c>
      <c r="O1232" s="43">
        <f>IF(AND($E$4=N1232,$H$4=M1232,$P$57&lt;=SUM(J1232:L1232),SUM(J1232:L1232)&lt;=$P$58),1+MAX(O$84:O1231),0)</f>
        <v>0</v>
      </c>
      <c r="P1232" s="43">
        <f t="shared" si="351"/>
        <v>0</v>
      </c>
    </row>
    <row r="1233" spans="3:16" x14ac:dyDescent="0.15">
      <c r="C1233" s="217" t="str">
        <f t="shared" si="358"/>
        <v>-</v>
      </c>
      <c r="D1233" s="218" t="str">
        <f>G$79</f>
        <v>-</v>
      </c>
      <c r="E1233" s="46" t="str">
        <f t="shared" si="352"/>
        <v>-</v>
      </c>
      <c r="F1233" s="10" t="str">
        <f t="shared" si="345"/>
        <v>ooo</v>
      </c>
      <c r="G1233" s="42">
        <f t="shared" si="346"/>
        <v>0</v>
      </c>
      <c r="H1233" s="43">
        <f>IF(AND($E$4=G1233,$H$4=F1233,$P$57&lt;=SUM(C1233:E1233),SUM(C1233:E1233)&lt;=$P$58),1+MAX(H$84:H1232),0)</f>
        <v>0</v>
      </c>
      <c r="I1233" s="43">
        <f t="shared" si="347"/>
        <v>0</v>
      </c>
      <c r="J1233" s="219" t="str">
        <f t="shared" si="359"/>
        <v>-</v>
      </c>
      <c r="K1233" s="218" t="str">
        <f>N$79</f>
        <v>-</v>
      </c>
      <c r="L1233" s="46" t="str">
        <f t="shared" si="353"/>
        <v>-</v>
      </c>
      <c r="M1233" s="10" t="str">
        <f t="shared" si="349"/>
        <v>ooo</v>
      </c>
      <c r="N1233" s="42">
        <f t="shared" si="350"/>
        <v>0</v>
      </c>
      <c r="O1233" s="43">
        <f>IF(AND($E$4=N1233,$H$4=M1233,$P$57&lt;=SUM(J1233:L1233),SUM(J1233:L1233)&lt;=$P$58),1+MAX(O$84:O1232),0)</f>
        <v>0</v>
      </c>
      <c r="P1233" s="43">
        <f t="shared" si="351"/>
        <v>0</v>
      </c>
    </row>
    <row r="1234" spans="3:16" x14ac:dyDescent="0.15">
      <c r="C1234" s="217" t="str">
        <f t="shared" si="358"/>
        <v>-</v>
      </c>
      <c r="D1234" s="218" t="str">
        <f>G$80</f>
        <v>-</v>
      </c>
      <c r="E1234" s="46" t="str">
        <f t="shared" si="352"/>
        <v>-</v>
      </c>
      <c r="F1234" s="10" t="str">
        <f t="shared" si="345"/>
        <v>ooo</v>
      </c>
      <c r="G1234" s="42">
        <f t="shared" si="346"/>
        <v>0</v>
      </c>
      <c r="H1234" s="43">
        <f>IF(AND($E$4=G1234,$H$4=F1234,$P$57&lt;=SUM(C1234:E1234),SUM(C1234:E1234)&lt;=$P$58),1+MAX(H$84:H1233),0)</f>
        <v>0</v>
      </c>
      <c r="I1234" s="43">
        <f t="shared" si="347"/>
        <v>0</v>
      </c>
      <c r="J1234" s="219" t="str">
        <f t="shared" si="359"/>
        <v>-</v>
      </c>
      <c r="K1234" s="218" t="str">
        <f>N$80</f>
        <v>-</v>
      </c>
      <c r="L1234" s="46" t="str">
        <f t="shared" si="353"/>
        <v>-</v>
      </c>
      <c r="M1234" s="10" t="str">
        <f t="shared" si="349"/>
        <v>ooo</v>
      </c>
      <c r="N1234" s="42">
        <f t="shared" si="350"/>
        <v>0</v>
      </c>
      <c r="O1234" s="43">
        <f>IF(AND($E$4=N1234,$H$4=M1234,$P$57&lt;=SUM(J1234:L1234),SUM(J1234:L1234)&lt;=$P$58),1+MAX(O$84:O1233),0)</f>
        <v>0</v>
      </c>
      <c r="P1234" s="43">
        <f t="shared" si="351"/>
        <v>0</v>
      </c>
    </row>
    <row r="1235" spans="3:16" x14ac:dyDescent="0.15">
      <c r="C1235" s="217" t="str">
        <f t="shared" si="358"/>
        <v>-</v>
      </c>
      <c r="D1235" s="218" t="str">
        <f>G$81</f>
        <v>-</v>
      </c>
      <c r="E1235" s="46" t="str">
        <f t="shared" si="352"/>
        <v>-</v>
      </c>
      <c r="F1235" s="10" t="str">
        <f t="shared" si="345"/>
        <v>ooo</v>
      </c>
      <c r="G1235" s="42">
        <f t="shared" si="346"/>
        <v>0</v>
      </c>
      <c r="H1235" s="43">
        <f>IF(AND($E$4=G1235,$H$4=F1235,$P$57&lt;=SUM(C1235:E1235),SUM(C1235:E1235)&lt;=$P$58),1+MAX(H$84:H1234),0)</f>
        <v>0</v>
      </c>
      <c r="I1235" s="43">
        <f t="shared" si="347"/>
        <v>0</v>
      </c>
      <c r="J1235" s="219" t="str">
        <f t="shared" si="359"/>
        <v>-</v>
      </c>
      <c r="K1235" s="218" t="str">
        <f>N$81</f>
        <v>-</v>
      </c>
      <c r="L1235" s="46" t="str">
        <f t="shared" si="353"/>
        <v>-</v>
      </c>
      <c r="M1235" s="10" t="str">
        <f t="shared" si="349"/>
        <v>ooo</v>
      </c>
      <c r="N1235" s="42">
        <f t="shared" si="350"/>
        <v>0</v>
      </c>
      <c r="O1235" s="43">
        <f>IF(AND($E$4=N1235,$H$4=M1235,$P$57&lt;=SUM(J1235:L1235),SUM(J1235:L1235)&lt;=$P$58),1+MAX(O$84:O1234),0)</f>
        <v>0</v>
      </c>
      <c r="P1235" s="43">
        <f t="shared" si="351"/>
        <v>0</v>
      </c>
    </row>
    <row r="1236" spans="3:16" x14ac:dyDescent="0.15">
      <c r="C1236" s="217" t="str">
        <f t="shared" ref="C1236:C1251" si="360">F$74</f>
        <v>-</v>
      </c>
      <c r="D1236" s="218">
        <f>G$66</f>
        <v>13</v>
      </c>
      <c r="E1236" s="46" t="str">
        <f t="shared" si="352"/>
        <v>-</v>
      </c>
      <c r="F1236" s="10" t="str">
        <f t="shared" ref="F1236:F1299" si="361">IF(MAX(C1236:E1236)=C1236,"i","o")&amp;IF(MAX(C1236:E1236)=D1236,"i","o")&amp;IF(MAX(C1236:E1236)=E1236,"i","o")</f>
        <v>oio</v>
      </c>
      <c r="G1236" s="42">
        <f t="shared" ref="G1236:G1299" si="362">IF(COUNTIF(C1236:E1236,"-")&gt;0,0,TRUNC((F$56+C1236)*(G$56+D1236)^0.5*(H$56+E1236)^0.5*I$56^2/10))</f>
        <v>0</v>
      </c>
      <c r="H1236" s="43">
        <f>IF(AND($E$4=G1236,$H$4=F1236,$P$57&lt;=SUM(C1236:E1236),SUM(C1236:E1236)&lt;=$P$58),1+MAX(H$84:H1235),0)</f>
        <v>0</v>
      </c>
      <c r="I1236" s="43">
        <f t="shared" ref="I1236:I1299" si="363">IF(H1236=0,0,DEC2HEX(C1236)&amp;DEC2HEX(D1236)&amp;DEC2HEX(E1236))</f>
        <v>0</v>
      </c>
      <c r="J1236" s="219" t="str">
        <f t="shared" ref="J1236:J1251" si="364">M$74</f>
        <v>-</v>
      </c>
      <c r="K1236" s="218">
        <f>N$66</f>
        <v>13</v>
      </c>
      <c r="L1236" s="46" t="str">
        <f t="shared" si="353"/>
        <v>-</v>
      </c>
      <c r="M1236" s="10" t="str">
        <f t="shared" ref="M1236:M1299" si="365">IF(MAX(J1236:L1236)=J1236,"i","o")&amp;IF(MAX(J1236:L1236)=K1236,"i","o")&amp;IF(MAX(J1236:L1236)=L1236,"i","o")</f>
        <v>oio</v>
      </c>
      <c r="N1236" s="42">
        <f t="shared" ref="N1236:N1299" si="366">IF(COUNTIF(J1236:L1236,"-")&gt;0,0,TRUNC((M$56+J1236)*(N$56+K1236)^0.5*(O$56+L1236)^0.5*P$56^2/10))</f>
        <v>0</v>
      </c>
      <c r="O1236" s="43">
        <f>IF(AND($E$4=N1236,$H$4=M1236,$P$57&lt;=SUM(J1236:L1236),SUM(J1236:L1236)&lt;=$P$58),1+MAX(O$84:O1235),0)</f>
        <v>0</v>
      </c>
      <c r="P1236" s="43">
        <f t="shared" ref="P1236:P1299" si="367">IF(O1236=0,0,DEC2HEX(J1236)&amp;DEC2HEX(K1236)&amp;DEC2HEX(L1236))</f>
        <v>0</v>
      </c>
    </row>
    <row r="1237" spans="3:16" x14ac:dyDescent="0.15">
      <c r="C1237" s="217" t="str">
        <f t="shared" si="360"/>
        <v>-</v>
      </c>
      <c r="D1237" s="218">
        <f>G$67</f>
        <v>14</v>
      </c>
      <c r="E1237" s="46" t="str">
        <f t="shared" si="352"/>
        <v>-</v>
      </c>
      <c r="F1237" s="10" t="str">
        <f t="shared" si="361"/>
        <v>oio</v>
      </c>
      <c r="G1237" s="42">
        <f t="shared" si="362"/>
        <v>0</v>
      </c>
      <c r="H1237" s="43">
        <f>IF(AND($E$4=G1237,$H$4=F1237,$P$57&lt;=SUM(C1237:E1237),SUM(C1237:E1237)&lt;=$P$58),1+MAX(H$84:H1236),0)</f>
        <v>0</v>
      </c>
      <c r="I1237" s="43">
        <f t="shared" si="363"/>
        <v>0</v>
      </c>
      <c r="J1237" s="219" t="str">
        <f t="shared" si="364"/>
        <v>-</v>
      </c>
      <c r="K1237" s="218" t="str">
        <f>N$67</f>
        <v>-</v>
      </c>
      <c r="L1237" s="46" t="str">
        <f t="shared" si="353"/>
        <v>-</v>
      </c>
      <c r="M1237" s="10" t="str">
        <f t="shared" si="365"/>
        <v>ooo</v>
      </c>
      <c r="N1237" s="42">
        <f t="shared" si="366"/>
        <v>0</v>
      </c>
      <c r="O1237" s="43">
        <f>IF(AND($E$4=N1237,$H$4=M1237,$P$57&lt;=SUM(J1237:L1237),SUM(J1237:L1237)&lt;=$P$58),1+MAX(O$84:O1236),0)</f>
        <v>0</v>
      </c>
      <c r="P1237" s="43">
        <f t="shared" si="367"/>
        <v>0</v>
      </c>
    </row>
    <row r="1238" spans="3:16" x14ac:dyDescent="0.15">
      <c r="C1238" s="217" t="str">
        <f t="shared" si="360"/>
        <v>-</v>
      </c>
      <c r="D1238" s="218" t="str">
        <f>G$68</f>
        <v>-</v>
      </c>
      <c r="E1238" s="46" t="str">
        <f t="shared" ref="E1238:E1301" si="368">E1237</f>
        <v>-</v>
      </c>
      <c r="F1238" s="10" t="str">
        <f t="shared" si="361"/>
        <v>ooo</v>
      </c>
      <c r="G1238" s="42">
        <f t="shared" si="362"/>
        <v>0</v>
      </c>
      <c r="H1238" s="43">
        <f>IF(AND($E$4=G1238,$H$4=F1238,$P$57&lt;=SUM(C1238:E1238),SUM(C1238:E1238)&lt;=$P$58),1+MAX(H$84:H1237),0)</f>
        <v>0</v>
      </c>
      <c r="I1238" s="43">
        <f t="shared" si="363"/>
        <v>0</v>
      </c>
      <c r="J1238" s="219" t="str">
        <f t="shared" si="364"/>
        <v>-</v>
      </c>
      <c r="K1238" s="218" t="str">
        <f>N$68</f>
        <v>-</v>
      </c>
      <c r="L1238" s="46" t="str">
        <f t="shared" ref="L1238:L1301" si="369">L1237</f>
        <v>-</v>
      </c>
      <c r="M1238" s="10" t="str">
        <f t="shared" si="365"/>
        <v>ooo</v>
      </c>
      <c r="N1238" s="42">
        <f t="shared" si="366"/>
        <v>0</v>
      </c>
      <c r="O1238" s="43">
        <f>IF(AND($E$4=N1238,$H$4=M1238,$P$57&lt;=SUM(J1238:L1238),SUM(J1238:L1238)&lt;=$P$58),1+MAX(O$84:O1237),0)</f>
        <v>0</v>
      </c>
      <c r="P1238" s="43">
        <f t="shared" si="367"/>
        <v>0</v>
      </c>
    </row>
    <row r="1239" spans="3:16" x14ac:dyDescent="0.15">
      <c r="C1239" s="217" t="str">
        <f t="shared" si="360"/>
        <v>-</v>
      </c>
      <c r="D1239" s="218" t="str">
        <f>G$69</f>
        <v>-</v>
      </c>
      <c r="E1239" s="46" t="str">
        <f t="shared" si="368"/>
        <v>-</v>
      </c>
      <c r="F1239" s="10" t="str">
        <f t="shared" si="361"/>
        <v>ooo</v>
      </c>
      <c r="G1239" s="42">
        <f t="shared" si="362"/>
        <v>0</v>
      </c>
      <c r="H1239" s="43">
        <f>IF(AND($E$4=G1239,$H$4=F1239,$P$57&lt;=SUM(C1239:E1239),SUM(C1239:E1239)&lt;=$P$58),1+MAX(H$84:H1238),0)</f>
        <v>0</v>
      </c>
      <c r="I1239" s="43">
        <f t="shared" si="363"/>
        <v>0</v>
      </c>
      <c r="J1239" s="219" t="str">
        <f t="shared" si="364"/>
        <v>-</v>
      </c>
      <c r="K1239" s="218" t="str">
        <f>N$69</f>
        <v>-</v>
      </c>
      <c r="L1239" s="46" t="str">
        <f t="shared" si="369"/>
        <v>-</v>
      </c>
      <c r="M1239" s="10" t="str">
        <f t="shared" si="365"/>
        <v>ooo</v>
      </c>
      <c r="N1239" s="42">
        <f t="shared" si="366"/>
        <v>0</v>
      </c>
      <c r="O1239" s="43">
        <f>IF(AND($E$4=N1239,$H$4=M1239,$P$57&lt;=SUM(J1239:L1239),SUM(J1239:L1239)&lt;=$P$58),1+MAX(O$84:O1238),0)</f>
        <v>0</v>
      </c>
      <c r="P1239" s="43">
        <f t="shared" si="367"/>
        <v>0</v>
      </c>
    </row>
    <row r="1240" spans="3:16" x14ac:dyDescent="0.15">
      <c r="C1240" s="217" t="str">
        <f t="shared" si="360"/>
        <v>-</v>
      </c>
      <c r="D1240" s="218" t="str">
        <f>G$70</f>
        <v>-</v>
      </c>
      <c r="E1240" s="46" t="str">
        <f t="shared" si="368"/>
        <v>-</v>
      </c>
      <c r="F1240" s="10" t="str">
        <f t="shared" si="361"/>
        <v>ooo</v>
      </c>
      <c r="G1240" s="42">
        <f t="shared" si="362"/>
        <v>0</v>
      </c>
      <c r="H1240" s="43">
        <f>IF(AND($E$4=G1240,$H$4=F1240,$P$57&lt;=SUM(C1240:E1240),SUM(C1240:E1240)&lt;=$P$58),1+MAX(H$84:H1239),0)</f>
        <v>0</v>
      </c>
      <c r="I1240" s="43">
        <f t="shared" si="363"/>
        <v>0</v>
      </c>
      <c r="J1240" s="219" t="str">
        <f t="shared" si="364"/>
        <v>-</v>
      </c>
      <c r="K1240" s="218" t="str">
        <f>N$70</f>
        <v>-</v>
      </c>
      <c r="L1240" s="46" t="str">
        <f t="shared" si="369"/>
        <v>-</v>
      </c>
      <c r="M1240" s="10" t="str">
        <f t="shared" si="365"/>
        <v>ooo</v>
      </c>
      <c r="N1240" s="42">
        <f t="shared" si="366"/>
        <v>0</v>
      </c>
      <c r="O1240" s="43">
        <f>IF(AND($E$4=N1240,$H$4=M1240,$P$57&lt;=SUM(J1240:L1240),SUM(J1240:L1240)&lt;=$P$58),1+MAX(O$84:O1239),0)</f>
        <v>0</v>
      </c>
      <c r="P1240" s="43">
        <f t="shared" si="367"/>
        <v>0</v>
      </c>
    </row>
    <row r="1241" spans="3:16" x14ac:dyDescent="0.15">
      <c r="C1241" s="217" t="str">
        <f t="shared" si="360"/>
        <v>-</v>
      </c>
      <c r="D1241" s="218" t="str">
        <f>G$71</f>
        <v>-</v>
      </c>
      <c r="E1241" s="46" t="str">
        <f t="shared" si="368"/>
        <v>-</v>
      </c>
      <c r="F1241" s="10" t="str">
        <f t="shared" si="361"/>
        <v>ooo</v>
      </c>
      <c r="G1241" s="42">
        <f t="shared" si="362"/>
        <v>0</v>
      </c>
      <c r="H1241" s="43">
        <f>IF(AND($E$4=G1241,$H$4=F1241,$P$57&lt;=SUM(C1241:E1241),SUM(C1241:E1241)&lt;=$P$58),1+MAX(H$84:H1240),0)</f>
        <v>0</v>
      </c>
      <c r="I1241" s="43">
        <f t="shared" si="363"/>
        <v>0</v>
      </c>
      <c r="J1241" s="219" t="str">
        <f t="shared" si="364"/>
        <v>-</v>
      </c>
      <c r="K1241" s="218" t="str">
        <f>N$71</f>
        <v>-</v>
      </c>
      <c r="L1241" s="46" t="str">
        <f t="shared" si="369"/>
        <v>-</v>
      </c>
      <c r="M1241" s="10" t="str">
        <f t="shared" si="365"/>
        <v>ooo</v>
      </c>
      <c r="N1241" s="42">
        <f t="shared" si="366"/>
        <v>0</v>
      </c>
      <c r="O1241" s="43">
        <f>IF(AND($E$4=N1241,$H$4=M1241,$P$57&lt;=SUM(J1241:L1241),SUM(J1241:L1241)&lt;=$P$58),1+MAX(O$84:O1240),0)</f>
        <v>0</v>
      </c>
      <c r="P1241" s="43">
        <f t="shared" si="367"/>
        <v>0</v>
      </c>
    </row>
    <row r="1242" spans="3:16" x14ac:dyDescent="0.15">
      <c r="C1242" s="217" t="str">
        <f t="shared" si="360"/>
        <v>-</v>
      </c>
      <c r="D1242" s="218" t="str">
        <f>G$72</f>
        <v>-</v>
      </c>
      <c r="E1242" s="46" t="str">
        <f t="shared" si="368"/>
        <v>-</v>
      </c>
      <c r="F1242" s="10" t="str">
        <f t="shared" si="361"/>
        <v>ooo</v>
      </c>
      <c r="G1242" s="42">
        <f t="shared" si="362"/>
        <v>0</v>
      </c>
      <c r="H1242" s="43">
        <f>IF(AND($E$4=G1242,$H$4=F1242,$P$57&lt;=SUM(C1242:E1242),SUM(C1242:E1242)&lt;=$P$58),1+MAX(H$84:H1241),0)</f>
        <v>0</v>
      </c>
      <c r="I1242" s="43">
        <f t="shared" si="363"/>
        <v>0</v>
      </c>
      <c r="J1242" s="219" t="str">
        <f t="shared" si="364"/>
        <v>-</v>
      </c>
      <c r="K1242" s="218" t="str">
        <f>N$72</f>
        <v>-</v>
      </c>
      <c r="L1242" s="46" t="str">
        <f t="shared" si="369"/>
        <v>-</v>
      </c>
      <c r="M1242" s="10" t="str">
        <f t="shared" si="365"/>
        <v>ooo</v>
      </c>
      <c r="N1242" s="42">
        <f t="shared" si="366"/>
        <v>0</v>
      </c>
      <c r="O1242" s="43">
        <f>IF(AND($E$4=N1242,$H$4=M1242,$P$57&lt;=SUM(J1242:L1242),SUM(J1242:L1242)&lt;=$P$58),1+MAX(O$84:O1241),0)</f>
        <v>0</v>
      </c>
      <c r="P1242" s="43">
        <f t="shared" si="367"/>
        <v>0</v>
      </c>
    </row>
    <row r="1243" spans="3:16" x14ac:dyDescent="0.15">
      <c r="C1243" s="217" t="str">
        <f t="shared" si="360"/>
        <v>-</v>
      </c>
      <c r="D1243" s="218" t="str">
        <f>G$73</f>
        <v>-</v>
      </c>
      <c r="E1243" s="46" t="str">
        <f t="shared" si="368"/>
        <v>-</v>
      </c>
      <c r="F1243" s="10" t="str">
        <f t="shared" si="361"/>
        <v>ooo</v>
      </c>
      <c r="G1243" s="42">
        <f t="shared" si="362"/>
        <v>0</v>
      </c>
      <c r="H1243" s="43">
        <f>IF(AND($E$4=G1243,$H$4=F1243,$P$57&lt;=SUM(C1243:E1243),SUM(C1243:E1243)&lt;=$P$58),1+MAX(H$84:H1242),0)</f>
        <v>0</v>
      </c>
      <c r="I1243" s="43">
        <f t="shared" si="363"/>
        <v>0</v>
      </c>
      <c r="J1243" s="219" t="str">
        <f t="shared" si="364"/>
        <v>-</v>
      </c>
      <c r="K1243" s="218" t="str">
        <f>N$73</f>
        <v>-</v>
      </c>
      <c r="L1243" s="46" t="str">
        <f t="shared" si="369"/>
        <v>-</v>
      </c>
      <c r="M1243" s="10" t="str">
        <f t="shared" si="365"/>
        <v>ooo</v>
      </c>
      <c r="N1243" s="42">
        <f t="shared" si="366"/>
        <v>0</v>
      </c>
      <c r="O1243" s="43">
        <f>IF(AND($E$4=N1243,$H$4=M1243,$P$57&lt;=SUM(J1243:L1243),SUM(J1243:L1243)&lt;=$P$58),1+MAX(O$84:O1242),0)</f>
        <v>0</v>
      </c>
      <c r="P1243" s="43">
        <f t="shared" si="367"/>
        <v>0</v>
      </c>
    </row>
    <row r="1244" spans="3:16" x14ac:dyDescent="0.15">
      <c r="C1244" s="217" t="str">
        <f t="shared" si="360"/>
        <v>-</v>
      </c>
      <c r="D1244" s="218" t="str">
        <f>G$74</f>
        <v>-</v>
      </c>
      <c r="E1244" s="46" t="str">
        <f t="shared" si="368"/>
        <v>-</v>
      </c>
      <c r="F1244" s="10" t="str">
        <f t="shared" si="361"/>
        <v>ooo</v>
      </c>
      <c r="G1244" s="42">
        <f t="shared" si="362"/>
        <v>0</v>
      </c>
      <c r="H1244" s="43">
        <f>IF(AND($E$4=G1244,$H$4=F1244,$P$57&lt;=SUM(C1244:E1244),SUM(C1244:E1244)&lt;=$P$58),1+MAX(H$84:H1243),0)</f>
        <v>0</v>
      </c>
      <c r="I1244" s="43">
        <f t="shared" si="363"/>
        <v>0</v>
      </c>
      <c r="J1244" s="219" t="str">
        <f t="shared" si="364"/>
        <v>-</v>
      </c>
      <c r="K1244" s="218" t="str">
        <f>N$74</f>
        <v>-</v>
      </c>
      <c r="L1244" s="46" t="str">
        <f t="shared" si="369"/>
        <v>-</v>
      </c>
      <c r="M1244" s="10" t="str">
        <f t="shared" si="365"/>
        <v>ooo</v>
      </c>
      <c r="N1244" s="42">
        <f t="shared" si="366"/>
        <v>0</v>
      </c>
      <c r="O1244" s="43">
        <f>IF(AND($E$4=N1244,$H$4=M1244,$P$57&lt;=SUM(J1244:L1244),SUM(J1244:L1244)&lt;=$P$58),1+MAX(O$84:O1243),0)</f>
        <v>0</v>
      </c>
      <c r="P1244" s="43">
        <f t="shared" si="367"/>
        <v>0</v>
      </c>
    </row>
    <row r="1245" spans="3:16" x14ac:dyDescent="0.15">
      <c r="C1245" s="217" t="str">
        <f t="shared" si="360"/>
        <v>-</v>
      </c>
      <c r="D1245" s="218" t="str">
        <f>G$75</f>
        <v>-</v>
      </c>
      <c r="E1245" s="46" t="str">
        <f t="shared" si="368"/>
        <v>-</v>
      </c>
      <c r="F1245" s="10" t="str">
        <f t="shared" si="361"/>
        <v>ooo</v>
      </c>
      <c r="G1245" s="42">
        <f t="shared" si="362"/>
        <v>0</v>
      </c>
      <c r="H1245" s="43">
        <f>IF(AND($E$4=G1245,$H$4=F1245,$P$57&lt;=SUM(C1245:E1245),SUM(C1245:E1245)&lt;=$P$58),1+MAX(H$84:H1244),0)</f>
        <v>0</v>
      </c>
      <c r="I1245" s="43">
        <f t="shared" si="363"/>
        <v>0</v>
      </c>
      <c r="J1245" s="219" t="str">
        <f t="shared" si="364"/>
        <v>-</v>
      </c>
      <c r="K1245" s="218" t="str">
        <f>N$75</f>
        <v>-</v>
      </c>
      <c r="L1245" s="46" t="str">
        <f t="shared" si="369"/>
        <v>-</v>
      </c>
      <c r="M1245" s="10" t="str">
        <f t="shared" si="365"/>
        <v>ooo</v>
      </c>
      <c r="N1245" s="42">
        <f t="shared" si="366"/>
        <v>0</v>
      </c>
      <c r="O1245" s="43">
        <f>IF(AND($E$4=N1245,$H$4=M1245,$P$57&lt;=SUM(J1245:L1245),SUM(J1245:L1245)&lt;=$P$58),1+MAX(O$84:O1244),0)</f>
        <v>0</v>
      </c>
      <c r="P1245" s="43">
        <f t="shared" si="367"/>
        <v>0</v>
      </c>
    </row>
    <row r="1246" spans="3:16" x14ac:dyDescent="0.15">
      <c r="C1246" s="217" t="str">
        <f t="shared" si="360"/>
        <v>-</v>
      </c>
      <c r="D1246" s="218" t="str">
        <f>G$76</f>
        <v>-</v>
      </c>
      <c r="E1246" s="46" t="str">
        <f t="shared" si="368"/>
        <v>-</v>
      </c>
      <c r="F1246" s="10" t="str">
        <f t="shared" si="361"/>
        <v>ooo</v>
      </c>
      <c r="G1246" s="42">
        <f t="shared" si="362"/>
        <v>0</v>
      </c>
      <c r="H1246" s="43">
        <f>IF(AND($E$4=G1246,$H$4=F1246,$P$57&lt;=SUM(C1246:E1246),SUM(C1246:E1246)&lt;=$P$58),1+MAX(H$84:H1245),0)</f>
        <v>0</v>
      </c>
      <c r="I1246" s="43">
        <f t="shared" si="363"/>
        <v>0</v>
      </c>
      <c r="J1246" s="219" t="str">
        <f t="shared" si="364"/>
        <v>-</v>
      </c>
      <c r="K1246" s="218" t="str">
        <f>N$76</f>
        <v>-</v>
      </c>
      <c r="L1246" s="46" t="str">
        <f t="shared" si="369"/>
        <v>-</v>
      </c>
      <c r="M1246" s="10" t="str">
        <f t="shared" si="365"/>
        <v>ooo</v>
      </c>
      <c r="N1246" s="42">
        <f t="shared" si="366"/>
        <v>0</v>
      </c>
      <c r="O1246" s="43">
        <f>IF(AND($E$4=N1246,$H$4=M1246,$P$57&lt;=SUM(J1246:L1246),SUM(J1246:L1246)&lt;=$P$58),1+MAX(O$84:O1245),0)</f>
        <v>0</v>
      </c>
      <c r="P1246" s="43">
        <f t="shared" si="367"/>
        <v>0</v>
      </c>
    </row>
    <row r="1247" spans="3:16" x14ac:dyDescent="0.15">
      <c r="C1247" s="217" t="str">
        <f t="shared" si="360"/>
        <v>-</v>
      </c>
      <c r="D1247" s="218" t="str">
        <f>G$77</f>
        <v>-</v>
      </c>
      <c r="E1247" s="46" t="str">
        <f t="shared" si="368"/>
        <v>-</v>
      </c>
      <c r="F1247" s="10" t="str">
        <f t="shared" si="361"/>
        <v>ooo</v>
      </c>
      <c r="G1247" s="42">
        <f t="shared" si="362"/>
        <v>0</v>
      </c>
      <c r="H1247" s="43">
        <f>IF(AND($E$4=G1247,$H$4=F1247,$P$57&lt;=SUM(C1247:E1247),SUM(C1247:E1247)&lt;=$P$58),1+MAX(H$84:H1246),0)</f>
        <v>0</v>
      </c>
      <c r="I1247" s="43">
        <f t="shared" si="363"/>
        <v>0</v>
      </c>
      <c r="J1247" s="219" t="str">
        <f t="shared" si="364"/>
        <v>-</v>
      </c>
      <c r="K1247" s="218" t="str">
        <f>N$77</f>
        <v>-</v>
      </c>
      <c r="L1247" s="46" t="str">
        <f t="shared" si="369"/>
        <v>-</v>
      </c>
      <c r="M1247" s="10" t="str">
        <f t="shared" si="365"/>
        <v>ooo</v>
      </c>
      <c r="N1247" s="42">
        <f t="shared" si="366"/>
        <v>0</v>
      </c>
      <c r="O1247" s="43">
        <f>IF(AND($E$4=N1247,$H$4=M1247,$P$57&lt;=SUM(J1247:L1247),SUM(J1247:L1247)&lt;=$P$58),1+MAX(O$84:O1246),0)</f>
        <v>0</v>
      </c>
      <c r="P1247" s="43">
        <f t="shared" si="367"/>
        <v>0</v>
      </c>
    </row>
    <row r="1248" spans="3:16" x14ac:dyDescent="0.15">
      <c r="C1248" s="217" t="str">
        <f t="shared" si="360"/>
        <v>-</v>
      </c>
      <c r="D1248" s="218" t="str">
        <f>G$78</f>
        <v>-</v>
      </c>
      <c r="E1248" s="46" t="str">
        <f t="shared" si="368"/>
        <v>-</v>
      </c>
      <c r="F1248" s="10" t="str">
        <f t="shared" si="361"/>
        <v>ooo</v>
      </c>
      <c r="G1248" s="42">
        <f t="shared" si="362"/>
        <v>0</v>
      </c>
      <c r="H1248" s="43">
        <f>IF(AND($E$4=G1248,$H$4=F1248,$P$57&lt;=SUM(C1248:E1248),SUM(C1248:E1248)&lt;=$P$58),1+MAX(H$84:H1247),0)</f>
        <v>0</v>
      </c>
      <c r="I1248" s="43">
        <f t="shared" si="363"/>
        <v>0</v>
      </c>
      <c r="J1248" s="219" t="str">
        <f t="shared" si="364"/>
        <v>-</v>
      </c>
      <c r="K1248" s="218" t="str">
        <f>N$78</f>
        <v>-</v>
      </c>
      <c r="L1248" s="46" t="str">
        <f t="shared" si="369"/>
        <v>-</v>
      </c>
      <c r="M1248" s="10" t="str">
        <f t="shared" si="365"/>
        <v>ooo</v>
      </c>
      <c r="N1248" s="42">
        <f t="shared" si="366"/>
        <v>0</v>
      </c>
      <c r="O1248" s="43">
        <f>IF(AND($E$4=N1248,$H$4=M1248,$P$57&lt;=SUM(J1248:L1248),SUM(J1248:L1248)&lt;=$P$58),1+MAX(O$84:O1247),0)</f>
        <v>0</v>
      </c>
      <c r="P1248" s="43">
        <f t="shared" si="367"/>
        <v>0</v>
      </c>
    </row>
    <row r="1249" spans="3:16" x14ac:dyDescent="0.15">
      <c r="C1249" s="217" t="str">
        <f t="shared" si="360"/>
        <v>-</v>
      </c>
      <c r="D1249" s="218" t="str">
        <f>G$79</f>
        <v>-</v>
      </c>
      <c r="E1249" s="46" t="str">
        <f t="shared" si="368"/>
        <v>-</v>
      </c>
      <c r="F1249" s="10" t="str">
        <f t="shared" si="361"/>
        <v>ooo</v>
      </c>
      <c r="G1249" s="42">
        <f t="shared" si="362"/>
        <v>0</v>
      </c>
      <c r="H1249" s="43">
        <f>IF(AND($E$4=G1249,$H$4=F1249,$P$57&lt;=SUM(C1249:E1249),SUM(C1249:E1249)&lt;=$P$58),1+MAX(H$84:H1248),0)</f>
        <v>0</v>
      </c>
      <c r="I1249" s="43">
        <f t="shared" si="363"/>
        <v>0</v>
      </c>
      <c r="J1249" s="219" t="str">
        <f t="shared" si="364"/>
        <v>-</v>
      </c>
      <c r="K1249" s="218" t="str">
        <f>N$79</f>
        <v>-</v>
      </c>
      <c r="L1249" s="46" t="str">
        <f t="shared" si="369"/>
        <v>-</v>
      </c>
      <c r="M1249" s="10" t="str">
        <f t="shared" si="365"/>
        <v>ooo</v>
      </c>
      <c r="N1249" s="42">
        <f t="shared" si="366"/>
        <v>0</v>
      </c>
      <c r="O1249" s="43">
        <f>IF(AND($E$4=N1249,$H$4=M1249,$P$57&lt;=SUM(J1249:L1249),SUM(J1249:L1249)&lt;=$P$58),1+MAX(O$84:O1248),0)</f>
        <v>0</v>
      </c>
      <c r="P1249" s="43">
        <f t="shared" si="367"/>
        <v>0</v>
      </c>
    </row>
    <row r="1250" spans="3:16" x14ac:dyDescent="0.15">
      <c r="C1250" s="217" t="str">
        <f t="shared" si="360"/>
        <v>-</v>
      </c>
      <c r="D1250" s="218" t="str">
        <f>G$80</f>
        <v>-</v>
      </c>
      <c r="E1250" s="46" t="str">
        <f t="shared" si="368"/>
        <v>-</v>
      </c>
      <c r="F1250" s="10" t="str">
        <f t="shared" si="361"/>
        <v>ooo</v>
      </c>
      <c r="G1250" s="42">
        <f t="shared" si="362"/>
        <v>0</v>
      </c>
      <c r="H1250" s="43">
        <f>IF(AND($E$4=G1250,$H$4=F1250,$P$57&lt;=SUM(C1250:E1250),SUM(C1250:E1250)&lt;=$P$58),1+MAX(H$84:H1249),0)</f>
        <v>0</v>
      </c>
      <c r="I1250" s="43">
        <f t="shared" si="363"/>
        <v>0</v>
      </c>
      <c r="J1250" s="219" t="str">
        <f t="shared" si="364"/>
        <v>-</v>
      </c>
      <c r="K1250" s="218" t="str">
        <f>N$80</f>
        <v>-</v>
      </c>
      <c r="L1250" s="46" t="str">
        <f t="shared" si="369"/>
        <v>-</v>
      </c>
      <c r="M1250" s="10" t="str">
        <f t="shared" si="365"/>
        <v>ooo</v>
      </c>
      <c r="N1250" s="42">
        <f t="shared" si="366"/>
        <v>0</v>
      </c>
      <c r="O1250" s="43">
        <f>IF(AND($E$4=N1250,$H$4=M1250,$P$57&lt;=SUM(J1250:L1250),SUM(J1250:L1250)&lt;=$P$58),1+MAX(O$84:O1249),0)</f>
        <v>0</v>
      </c>
      <c r="P1250" s="43">
        <f t="shared" si="367"/>
        <v>0</v>
      </c>
    </row>
    <row r="1251" spans="3:16" x14ac:dyDescent="0.15">
      <c r="C1251" s="217" t="str">
        <f t="shared" si="360"/>
        <v>-</v>
      </c>
      <c r="D1251" s="218" t="str">
        <f>G$81</f>
        <v>-</v>
      </c>
      <c r="E1251" s="46" t="str">
        <f t="shared" si="368"/>
        <v>-</v>
      </c>
      <c r="F1251" s="10" t="str">
        <f t="shared" si="361"/>
        <v>ooo</v>
      </c>
      <c r="G1251" s="42">
        <f t="shared" si="362"/>
        <v>0</v>
      </c>
      <c r="H1251" s="43">
        <f>IF(AND($E$4=G1251,$H$4=F1251,$P$57&lt;=SUM(C1251:E1251),SUM(C1251:E1251)&lt;=$P$58),1+MAX(H$84:H1250),0)</f>
        <v>0</v>
      </c>
      <c r="I1251" s="43">
        <f t="shared" si="363"/>
        <v>0</v>
      </c>
      <c r="J1251" s="219" t="str">
        <f t="shared" si="364"/>
        <v>-</v>
      </c>
      <c r="K1251" s="218" t="str">
        <f>N$81</f>
        <v>-</v>
      </c>
      <c r="L1251" s="46" t="str">
        <f t="shared" si="369"/>
        <v>-</v>
      </c>
      <c r="M1251" s="10" t="str">
        <f t="shared" si="365"/>
        <v>ooo</v>
      </c>
      <c r="N1251" s="42">
        <f t="shared" si="366"/>
        <v>0</v>
      </c>
      <c r="O1251" s="43">
        <f>IF(AND($E$4=N1251,$H$4=M1251,$P$57&lt;=SUM(J1251:L1251),SUM(J1251:L1251)&lt;=$P$58),1+MAX(O$84:O1250),0)</f>
        <v>0</v>
      </c>
      <c r="P1251" s="43">
        <f t="shared" si="367"/>
        <v>0</v>
      </c>
    </row>
    <row r="1252" spans="3:16" x14ac:dyDescent="0.15">
      <c r="C1252" s="217" t="str">
        <f t="shared" ref="C1252:C1267" si="370">F$75</f>
        <v>-</v>
      </c>
      <c r="D1252" s="218">
        <f>G$66</f>
        <v>13</v>
      </c>
      <c r="E1252" s="46" t="str">
        <f t="shared" si="368"/>
        <v>-</v>
      </c>
      <c r="F1252" s="10" t="str">
        <f t="shared" si="361"/>
        <v>oio</v>
      </c>
      <c r="G1252" s="42">
        <f t="shared" si="362"/>
        <v>0</v>
      </c>
      <c r="H1252" s="43">
        <f>IF(AND($E$4=G1252,$H$4=F1252,$P$57&lt;=SUM(C1252:E1252),SUM(C1252:E1252)&lt;=$P$58),1+MAX(H$84:H1251),0)</f>
        <v>0</v>
      </c>
      <c r="I1252" s="43">
        <f t="shared" si="363"/>
        <v>0</v>
      </c>
      <c r="J1252" s="219" t="str">
        <f t="shared" ref="J1252:J1267" si="371">M$75</f>
        <v>-</v>
      </c>
      <c r="K1252" s="218">
        <f>N$66</f>
        <v>13</v>
      </c>
      <c r="L1252" s="46" t="str">
        <f t="shared" si="369"/>
        <v>-</v>
      </c>
      <c r="M1252" s="10" t="str">
        <f t="shared" si="365"/>
        <v>oio</v>
      </c>
      <c r="N1252" s="42">
        <f t="shared" si="366"/>
        <v>0</v>
      </c>
      <c r="O1252" s="43">
        <f>IF(AND($E$4=N1252,$H$4=M1252,$P$57&lt;=SUM(J1252:L1252),SUM(J1252:L1252)&lt;=$P$58),1+MAX(O$84:O1251),0)</f>
        <v>0</v>
      </c>
      <c r="P1252" s="43">
        <f t="shared" si="367"/>
        <v>0</v>
      </c>
    </row>
    <row r="1253" spans="3:16" x14ac:dyDescent="0.15">
      <c r="C1253" s="217" t="str">
        <f t="shared" si="370"/>
        <v>-</v>
      </c>
      <c r="D1253" s="218">
        <f>G$67</f>
        <v>14</v>
      </c>
      <c r="E1253" s="46" t="str">
        <f t="shared" si="368"/>
        <v>-</v>
      </c>
      <c r="F1253" s="10" t="str">
        <f t="shared" si="361"/>
        <v>oio</v>
      </c>
      <c r="G1253" s="42">
        <f t="shared" si="362"/>
        <v>0</v>
      </c>
      <c r="H1253" s="43">
        <f>IF(AND($E$4=G1253,$H$4=F1253,$P$57&lt;=SUM(C1253:E1253),SUM(C1253:E1253)&lt;=$P$58),1+MAX(H$84:H1252),0)</f>
        <v>0</v>
      </c>
      <c r="I1253" s="43">
        <f t="shared" si="363"/>
        <v>0</v>
      </c>
      <c r="J1253" s="219" t="str">
        <f t="shared" si="371"/>
        <v>-</v>
      </c>
      <c r="K1253" s="218" t="str">
        <f>N$67</f>
        <v>-</v>
      </c>
      <c r="L1253" s="46" t="str">
        <f t="shared" si="369"/>
        <v>-</v>
      </c>
      <c r="M1253" s="10" t="str">
        <f t="shared" si="365"/>
        <v>ooo</v>
      </c>
      <c r="N1253" s="42">
        <f t="shared" si="366"/>
        <v>0</v>
      </c>
      <c r="O1253" s="43">
        <f>IF(AND($E$4=N1253,$H$4=M1253,$P$57&lt;=SUM(J1253:L1253),SUM(J1253:L1253)&lt;=$P$58),1+MAX(O$84:O1252),0)</f>
        <v>0</v>
      </c>
      <c r="P1253" s="43">
        <f t="shared" si="367"/>
        <v>0</v>
      </c>
    </row>
    <row r="1254" spans="3:16" x14ac:dyDescent="0.15">
      <c r="C1254" s="217" t="str">
        <f t="shared" si="370"/>
        <v>-</v>
      </c>
      <c r="D1254" s="218" t="str">
        <f>G$68</f>
        <v>-</v>
      </c>
      <c r="E1254" s="46" t="str">
        <f t="shared" si="368"/>
        <v>-</v>
      </c>
      <c r="F1254" s="10" t="str">
        <f t="shared" si="361"/>
        <v>ooo</v>
      </c>
      <c r="G1254" s="42">
        <f t="shared" si="362"/>
        <v>0</v>
      </c>
      <c r="H1254" s="43">
        <f>IF(AND($E$4=G1254,$H$4=F1254,$P$57&lt;=SUM(C1254:E1254),SUM(C1254:E1254)&lt;=$P$58),1+MAX(H$84:H1253),0)</f>
        <v>0</v>
      </c>
      <c r="I1254" s="43">
        <f t="shared" si="363"/>
        <v>0</v>
      </c>
      <c r="J1254" s="219" t="str">
        <f t="shared" si="371"/>
        <v>-</v>
      </c>
      <c r="K1254" s="218" t="str">
        <f>N$68</f>
        <v>-</v>
      </c>
      <c r="L1254" s="46" t="str">
        <f t="shared" si="369"/>
        <v>-</v>
      </c>
      <c r="M1254" s="10" t="str">
        <f t="shared" si="365"/>
        <v>ooo</v>
      </c>
      <c r="N1254" s="42">
        <f t="shared" si="366"/>
        <v>0</v>
      </c>
      <c r="O1254" s="43">
        <f>IF(AND($E$4=N1254,$H$4=M1254,$P$57&lt;=SUM(J1254:L1254),SUM(J1254:L1254)&lt;=$P$58),1+MAX(O$84:O1253),0)</f>
        <v>0</v>
      </c>
      <c r="P1254" s="43">
        <f t="shared" si="367"/>
        <v>0</v>
      </c>
    </row>
    <row r="1255" spans="3:16" x14ac:dyDescent="0.15">
      <c r="C1255" s="217" t="str">
        <f t="shared" si="370"/>
        <v>-</v>
      </c>
      <c r="D1255" s="218" t="str">
        <f>G$69</f>
        <v>-</v>
      </c>
      <c r="E1255" s="46" t="str">
        <f t="shared" si="368"/>
        <v>-</v>
      </c>
      <c r="F1255" s="10" t="str">
        <f t="shared" si="361"/>
        <v>ooo</v>
      </c>
      <c r="G1255" s="42">
        <f t="shared" si="362"/>
        <v>0</v>
      </c>
      <c r="H1255" s="43">
        <f>IF(AND($E$4=G1255,$H$4=F1255,$P$57&lt;=SUM(C1255:E1255),SUM(C1255:E1255)&lt;=$P$58),1+MAX(H$84:H1254),0)</f>
        <v>0</v>
      </c>
      <c r="I1255" s="43">
        <f t="shared" si="363"/>
        <v>0</v>
      </c>
      <c r="J1255" s="219" t="str">
        <f t="shared" si="371"/>
        <v>-</v>
      </c>
      <c r="K1255" s="218" t="str">
        <f>N$69</f>
        <v>-</v>
      </c>
      <c r="L1255" s="46" t="str">
        <f t="shared" si="369"/>
        <v>-</v>
      </c>
      <c r="M1255" s="10" t="str">
        <f t="shared" si="365"/>
        <v>ooo</v>
      </c>
      <c r="N1255" s="42">
        <f t="shared" si="366"/>
        <v>0</v>
      </c>
      <c r="O1255" s="43">
        <f>IF(AND($E$4=N1255,$H$4=M1255,$P$57&lt;=SUM(J1255:L1255),SUM(J1255:L1255)&lt;=$P$58),1+MAX(O$84:O1254),0)</f>
        <v>0</v>
      </c>
      <c r="P1255" s="43">
        <f t="shared" si="367"/>
        <v>0</v>
      </c>
    </row>
    <row r="1256" spans="3:16" x14ac:dyDescent="0.15">
      <c r="C1256" s="217" t="str">
        <f t="shared" si="370"/>
        <v>-</v>
      </c>
      <c r="D1256" s="218" t="str">
        <f>G$70</f>
        <v>-</v>
      </c>
      <c r="E1256" s="46" t="str">
        <f t="shared" si="368"/>
        <v>-</v>
      </c>
      <c r="F1256" s="10" t="str">
        <f t="shared" si="361"/>
        <v>ooo</v>
      </c>
      <c r="G1256" s="42">
        <f t="shared" si="362"/>
        <v>0</v>
      </c>
      <c r="H1256" s="43">
        <f>IF(AND($E$4=G1256,$H$4=F1256,$P$57&lt;=SUM(C1256:E1256),SUM(C1256:E1256)&lt;=$P$58),1+MAX(H$84:H1255),0)</f>
        <v>0</v>
      </c>
      <c r="I1256" s="43">
        <f t="shared" si="363"/>
        <v>0</v>
      </c>
      <c r="J1256" s="219" t="str">
        <f t="shared" si="371"/>
        <v>-</v>
      </c>
      <c r="K1256" s="218" t="str">
        <f>N$70</f>
        <v>-</v>
      </c>
      <c r="L1256" s="46" t="str">
        <f t="shared" si="369"/>
        <v>-</v>
      </c>
      <c r="M1256" s="10" t="str">
        <f t="shared" si="365"/>
        <v>ooo</v>
      </c>
      <c r="N1256" s="42">
        <f t="shared" si="366"/>
        <v>0</v>
      </c>
      <c r="O1256" s="43">
        <f>IF(AND($E$4=N1256,$H$4=M1256,$P$57&lt;=SUM(J1256:L1256),SUM(J1256:L1256)&lt;=$P$58),1+MAX(O$84:O1255),0)</f>
        <v>0</v>
      </c>
      <c r="P1256" s="43">
        <f t="shared" si="367"/>
        <v>0</v>
      </c>
    </row>
    <row r="1257" spans="3:16" x14ac:dyDescent="0.15">
      <c r="C1257" s="217" t="str">
        <f t="shared" si="370"/>
        <v>-</v>
      </c>
      <c r="D1257" s="218" t="str">
        <f>G$71</f>
        <v>-</v>
      </c>
      <c r="E1257" s="46" t="str">
        <f t="shared" si="368"/>
        <v>-</v>
      </c>
      <c r="F1257" s="10" t="str">
        <f t="shared" si="361"/>
        <v>ooo</v>
      </c>
      <c r="G1257" s="42">
        <f t="shared" si="362"/>
        <v>0</v>
      </c>
      <c r="H1257" s="43">
        <f>IF(AND($E$4=G1257,$H$4=F1257,$P$57&lt;=SUM(C1257:E1257),SUM(C1257:E1257)&lt;=$P$58),1+MAX(H$84:H1256),0)</f>
        <v>0</v>
      </c>
      <c r="I1257" s="43">
        <f t="shared" si="363"/>
        <v>0</v>
      </c>
      <c r="J1257" s="219" t="str">
        <f t="shared" si="371"/>
        <v>-</v>
      </c>
      <c r="K1257" s="218" t="str">
        <f>N$71</f>
        <v>-</v>
      </c>
      <c r="L1257" s="46" t="str">
        <f t="shared" si="369"/>
        <v>-</v>
      </c>
      <c r="M1257" s="10" t="str">
        <f t="shared" si="365"/>
        <v>ooo</v>
      </c>
      <c r="N1257" s="42">
        <f t="shared" si="366"/>
        <v>0</v>
      </c>
      <c r="O1257" s="43">
        <f>IF(AND($E$4=N1257,$H$4=M1257,$P$57&lt;=SUM(J1257:L1257),SUM(J1257:L1257)&lt;=$P$58),1+MAX(O$84:O1256),0)</f>
        <v>0</v>
      </c>
      <c r="P1257" s="43">
        <f t="shared" si="367"/>
        <v>0</v>
      </c>
    </row>
    <row r="1258" spans="3:16" x14ac:dyDescent="0.15">
      <c r="C1258" s="217" t="str">
        <f t="shared" si="370"/>
        <v>-</v>
      </c>
      <c r="D1258" s="218" t="str">
        <f>G$72</f>
        <v>-</v>
      </c>
      <c r="E1258" s="46" t="str">
        <f t="shared" si="368"/>
        <v>-</v>
      </c>
      <c r="F1258" s="10" t="str">
        <f t="shared" si="361"/>
        <v>ooo</v>
      </c>
      <c r="G1258" s="42">
        <f t="shared" si="362"/>
        <v>0</v>
      </c>
      <c r="H1258" s="43">
        <f>IF(AND($E$4=G1258,$H$4=F1258,$P$57&lt;=SUM(C1258:E1258),SUM(C1258:E1258)&lt;=$P$58),1+MAX(H$84:H1257),0)</f>
        <v>0</v>
      </c>
      <c r="I1258" s="43">
        <f t="shared" si="363"/>
        <v>0</v>
      </c>
      <c r="J1258" s="219" t="str">
        <f t="shared" si="371"/>
        <v>-</v>
      </c>
      <c r="K1258" s="218" t="str">
        <f>N$72</f>
        <v>-</v>
      </c>
      <c r="L1258" s="46" t="str">
        <f t="shared" si="369"/>
        <v>-</v>
      </c>
      <c r="M1258" s="10" t="str">
        <f t="shared" si="365"/>
        <v>ooo</v>
      </c>
      <c r="N1258" s="42">
        <f t="shared" si="366"/>
        <v>0</v>
      </c>
      <c r="O1258" s="43">
        <f>IF(AND($E$4=N1258,$H$4=M1258,$P$57&lt;=SUM(J1258:L1258),SUM(J1258:L1258)&lt;=$P$58),1+MAX(O$84:O1257),0)</f>
        <v>0</v>
      </c>
      <c r="P1258" s="43">
        <f t="shared" si="367"/>
        <v>0</v>
      </c>
    </row>
    <row r="1259" spans="3:16" x14ac:dyDescent="0.15">
      <c r="C1259" s="217" t="str">
        <f t="shared" si="370"/>
        <v>-</v>
      </c>
      <c r="D1259" s="218" t="str">
        <f>G$73</f>
        <v>-</v>
      </c>
      <c r="E1259" s="46" t="str">
        <f t="shared" si="368"/>
        <v>-</v>
      </c>
      <c r="F1259" s="10" t="str">
        <f t="shared" si="361"/>
        <v>ooo</v>
      </c>
      <c r="G1259" s="42">
        <f t="shared" si="362"/>
        <v>0</v>
      </c>
      <c r="H1259" s="43">
        <f>IF(AND($E$4=G1259,$H$4=F1259,$P$57&lt;=SUM(C1259:E1259),SUM(C1259:E1259)&lt;=$P$58),1+MAX(H$84:H1258),0)</f>
        <v>0</v>
      </c>
      <c r="I1259" s="43">
        <f t="shared" si="363"/>
        <v>0</v>
      </c>
      <c r="J1259" s="219" t="str">
        <f t="shared" si="371"/>
        <v>-</v>
      </c>
      <c r="K1259" s="218" t="str">
        <f>N$73</f>
        <v>-</v>
      </c>
      <c r="L1259" s="46" t="str">
        <f t="shared" si="369"/>
        <v>-</v>
      </c>
      <c r="M1259" s="10" t="str">
        <f t="shared" si="365"/>
        <v>ooo</v>
      </c>
      <c r="N1259" s="42">
        <f t="shared" si="366"/>
        <v>0</v>
      </c>
      <c r="O1259" s="43">
        <f>IF(AND($E$4=N1259,$H$4=M1259,$P$57&lt;=SUM(J1259:L1259),SUM(J1259:L1259)&lt;=$P$58),1+MAX(O$84:O1258),0)</f>
        <v>0</v>
      </c>
      <c r="P1259" s="43">
        <f t="shared" si="367"/>
        <v>0</v>
      </c>
    </row>
    <row r="1260" spans="3:16" x14ac:dyDescent="0.15">
      <c r="C1260" s="217" t="str">
        <f t="shared" si="370"/>
        <v>-</v>
      </c>
      <c r="D1260" s="218" t="str">
        <f>G$74</f>
        <v>-</v>
      </c>
      <c r="E1260" s="46" t="str">
        <f t="shared" si="368"/>
        <v>-</v>
      </c>
      <c r="F1260" s="10" t="str">
        <f t="shared" si="361"/>
        <v>ooo</v>
      </c>
      <c r="G1260" s="42">
        <f t="shared" si="362"/>
        <v>0</v>
      </c>
      <c r="H1260" s="43">
        <f>IF(AND($E$4=G1260,$H$4=F1260,$P$57&lt;=SUM(C1260:E1260),SUM(C1260:E1260)&lt;=$P$58),1+MAX(H$84:H1259),0)</f>
        <v>0</v>
      </c>
      <c r="I1260" s="43">
        <f t="shared" si="363"/>
        <v>0</v>
      </c>
      <c r="J1260" s="219" t="str">
        <f t="shared" si="371"/>
        <v>-</v>
      </c>
      <c r="K1260" s="218" t="str">
        <f>N$74</f>
        <v>-</v>
      </c>
      <c r="L1260" s="46" t="str">
        <f t="shared" si="369"/>
        <v>-</v>
      </c>
      <c r="M1260" s="10" t="str">
        <f t="shared" si="365"/>
        <v>ooo</v>
      </c>
      <c r="N1260" s="42">
        <f t="shared" si="366"/>
        <v>0</v>
      </c>
      <c r="O1260" s="43">
        <f>IF(AND($E$4=N1260,$H$4=M1260,$P$57&lt;=SUM(J1260:L1260),SUM(J1260:L1260)&lt;=$P$58),1+MAX(O$84:O1259),0)</f>
        <v>0</v>
      </c>
      <c r="P1260" s="43">
        <f t="shared" si="367"/>
        <v>0</v>
      </c>
    </row>
    <row r="1261" spans="3:16" x14ac:dyDescent="0.15">
      <c r="C1261" s="217" t="str">
        <f t="shared" si="370"/>
        <v>-</v>
      </c>
      <c r="D1261" s="218" t="str">
        <f>G$75</f>
        <v>-</v>
      </c>
      <c r="E1261" s="46" t="str">
        <f t="shared" si="368"/>
        <v>-</v>
      </c>
      <c r="F1261" s="10" t="str">
        <f t="shared" si="361"/>
        <v>ooo</v>
      </c>
      <c r="G1261" s="42">
        <f t="shared" si="362"/>
        <v>0</v>
      </c>
      <c r="H1261" s="43">
        <f>IF(AND($E$4=G1261,$H$4=F1261,$P$57&lt;=SUM(C1261:E1261),SUM(C1261:E1261)&lt;=$P$58),1+MAX(H$84:H1260),0)</f>
        <v>0</v>
      </c>
      <c r="I1261" s="43">
        <f t="shared" si="363"/>
        <v>0</v>
      </c>
      <c r="J1261" s="219" t="str">
        <f t="shared" si="371"/>
        <v>-</v>
      </c>
      <c r="K1261" s="218" t="str">
        <f>N$75</f>
        <v>-</v>
      </c>
      <c r="L1261" s="46" t="str">
        <f t="shared" si="369"/>
        <v>-</v>
      </c>
      <c r="M1261" s="10" t="str">
        <f t="shared" si="365"/>
        <v>ooo</v>
      </c>
      <c r="N1261" s="42">
        <f t="shared" si="366"/>
        <v>0</v>
      </c>
      <c r="O1261" s="43">
        <f>IF(AND($E$4=N1261,$H$4=M1261,$P$57&lt;=SUM(J1261:L1261),SUM(J1261:L1261)&lt;=$P$58),1+MAX(O$84:O1260),0)</f>
        <v>0</v>
      </c>
      <c r="P1261" s="43">
        <f t="shared" si="367"/>
        <v>0</v>
      </c>
    </row>
    <row r="1262" spans="3:16" x14ac:dyDescent="0.15">
      <c r="C1262" s="217" t="str">
        <f t="shared" si="370"/>
        <v>-</v>
      </c>
      <c r="D1262" s="218" t="str">
        <f>G$76</f>
        <v>-</v>
      </c>
      <c r="E1262" s="46" t="str">
        <f t="shared" si="368"/>
        <v>-</v>
      </c>
      <c r="F1262" s="10" t="str">
        <f t="shared" si="361"/>
        <v>ooo</v>
      </c>
      <c r="G1262" s="42">
        <f t="shared" si="362"/>
        <v>0</v>
      </c>
      <c r="H1262" s="43">
        <f>IF(AND($E$4=G1262,$H$4=F1262,$P$57&lt;=SUM(C1262:E1262),SUM(C1262:E1262)&lt;=$P$58),1+MAX(H$84:H1261),0)</f>
        <v>0</v>
      </c>
      <c r="I1262" s="43">
        <f t="shared" si="363"/>
        <v>0</v>
      </c>
      <c r="J1262" s="219" t="str">
        <f t="shared" si="371"/>
        <v>-</v>
      </c>
      <c r="K1262" s="218" t="str">
        <f>N$76</f>
        <v>-</v>
      </c>
      <c r="L1262" s="46" t="str">
        <f t="shared" si="369"/>
        <v>-</v>
      </c>
      <c r="M1262" s="10" t="str">
        <f t="shared" si="365"/>
        <v>ooo</v>
      </c>
      <c r="N1262" s="42">
        <f t="shared" si="366"/>
        <v>0</v>
      </c>
      <c r="O1262" s="43">
        <f>IF(AND($E$4=N1262,$H$4=M1262,$P$57&lt;=SUM(J1262:L1262),SUM(J1262:L1262)&lt;=$P$58),1+MAX(O$84:O1261),0)</f>
        <v>0</v>
      </c>
      <c r="P1262" s="43">
        <f t="shared" si="367"/>
        <v>0</v>
      </c>
    </row>
    <row r="1263" spans="3:16" x14ac:dyDescent="0.15">
      <c r="C1263" s="217" t="str">
        <f t="shared" si="370"/>
        <v>-</v>
      </c>
      <c r="D1263" s="218" t="str">
        <f>G$77</f>
        <v>-</v>
      </c>
      <c r="E1263" s="46" t="str">
        <f t="shared" si="368"/>
        <v>-</v>
      </c>
      <c r="F1263" s="10" t="str">
        <f t="shared" si="361"/>
        <v>ooo</v>
      </c>
      <c r="G1263" s="42">
        <f t="shared" si="362"/>
        <v>0</v>
      </c>
      <c r="H1263" s="43">
        <f>IF(AND($E$4=G1263,$H$4=F1263,$P$57&lt;=SUM(C1263:E1263),SUM(C1263:E1263)&lt;=$P$58),1+MAX(H$84:H1262),0)</f>
        <v>0</v>
      </c>
      <c r="I1263" s="43">
        <f t="shared" si="363"/>
        <v>0</v>
      </c>
      <c r="J1263" s="219" t="str">
        <f t="shared" si="371"/>
        <v>-</v>
      </c>
      <c r="K1263" s="218" t="str">
        <f>N$77</f>
        <v>-</v>
      </c>
      <c r="L1263" s="46" t="str">
        <f t="shared" si="369"/>
        <v>-</v>
      </c>
      <c r="M1263" s="10" t="str">
        <f t="shared" si="365"/>
        <v>ooo</v>
      </c>
      <c r="N1263" s="42">
        <f t="shared" si="366"/>
        <v>0</v>
      </c>
      <c r="O1263" s="43">
        <f>IF(AND($E$4=N1263,$H$4=M1263,$P$57&lt;=SUM(J1263:L1263),SUM(J1263:L1263)&lt;=$P$58),1+MAX(O$84:O1262),0)</f>
        <v>0</v>
      </c>
      <c r="P1263" s="43">
        <f t="shared" si="367"/>
        <v>0</v>
      </c>
    </row>
    <row r="1264" spans="3:16" x14ac:dyDescent="0.15">
      <c r="C1264" s="217" t="str">
        <f t="shared" si="370"/>
        <v>-</v>
      </c>
      <c r="D1264" s="218" t="str">
        <f>G$78</f>
        <v>-</v>
      </c>
      <c r="E1264" s="46" t="str">
        <f t="shared" si="368"/>
        <v>-</v>
      </c>
      <c r="F1264" s="10" t="str">
        <f t="shared" si="361"/>
        <v>ooo</v>
      </c>
      <c r="G1264" s="42">
        <f t="shared" si="362"/>
        <v>0</v>
      </c>
      <c r="H1264" s="43">
        <f>IF(AND($E$4=G1264,$H$4=F1264,$P$57&lt;=SUM(C1264:E1264),SUM(C1264:E1264)&lt;=$P$58),1+MAX(H$84:H1263),0)</f>
        <v>0</v>
      </c>
      <c r="I1264" s="43">
        <f t="shared" si="363"/>
        <v>0</v>
      </c>
      <c r="J1264" s="219" t="str">
        <f t="shared" si="371"/>
        <v>-</v>
      </c>
      <c r="K1264" s="218" t="str">
        <f>N$78</f>
        <v>-</v>
      </c>
      <c r="L1264" s="46" t="str">
        <f t="shared" si="369"/>
        <v>-</v>
      </c>
      <c r="M1264" s="10" t="str">
        <f t="shared" si="365"/>
        <v>ooo</v>
      </c>
      <c r="N1264" s="42">
        <f t="shared" si="366"/>
        <v>0</v>
      </c>
      <c r="O1264" s="43">
        <f>IF(AND($E$4=N1264,$H$4=M1264,$P$57&lt;=SUM(J1264:L1264),SUM(J1264:L1264)&lt;=$P$58),1+MAX(O$84:O1263),0)</f>
        <v>0</v>
      </c>
      <c r="P1264" s="43">
        <f t="shared" si="367"/>
        <v>0</v>
      </c>
    </row>
    <row r="1265" spans="3:16" x14ac:dyDescent="0.15">
      <c r="C1265" s="217" t="str">
        <f t="shared" si="370"/>
        <v>-</v>
      </c>
      <c r="D1265" s="218" t="str">
        <f>G$79</f>
        <v>-</v>
      </c>
      <c r="E1265" s="46" t="str">
        <f t="shared" si="368"/>
        <v>-</v>
      </c>
      <c r="F1265" s="10" t="str">
        <f t="shared" si="361"/>
        <v>ooo</v>
      </c>
      <c r="G1265" s="42">
        <f t="shared" si="362"/>
        <v>0</v>
      </c>
      <c r="H1265" s="43">
        <f>IF(AND($E$4=G1265,$H$4=F1265,$P$57&lt;=SUM(C1265:E1265),SUM(C1265:E1265)&lt;=$P$58),1+MAX(H$84:H1264),0)</f>
        <v>0</v>
      </c>
      <c r="I1265" s="43">
        <f t="shared" si="363"/>
        <v>0</v>
      </c>
      <c r="J1265" s="219" t="str">
        <f t="shared" si="371"/>
        <v>-</v>
      </c>
      <c r="K1265" s="218" t="str">
        <f>N$79</f>
        <v>-</v>
      </c>
      <c r="L1265" s="46" t="str">
        <f t="shared" si="369"/>
        <v>-</v>
      </c>
      <c r="M1265" s="10" t="str">
        <f t="shared" si="365"/>
        <v>ooo</v>
      </c>
      <c r="N1265" s="42">
        <f t="shared" si="366"/>
        <v>0</v>
      </c>
      <c r="O1265" s="43">
        <f>IF(AND($E$4=N1265,$H$4=M1265,$P$57&lt;=SUM(J1265:L1265),SUM(J1265:L1265)&lt;=$P$58),1+MAX(O$84:O1264),0)</f>
        <v>0</v>
      </c>
      <c r="P1265" s="43">
        <f t="shared" si="367"/>
        <v>0</v>
      </c>
    </row>
    <row r="1266" spans="3:16" x14ac:dyDescent="0.15">
      <c r="C1266" s="217" t="str">
        <f t="shared" si="370"/>
        <v>-</v>
      </c>
      <c r="D1266" s="218" t="str">
        <f>G$80</f>
        <v>-</v>
      </c>
      <c r="E1266" s="46" t="str">
        <f t="shared" si="368"/>
        <v>-</v>
      </c>
      <c r="F1266" s="10" t="str">
        <f t="shared" si="361"/>
        <v>ooo</v>
      </c>
      <c r="G1266" s="42">
        <f t="shared" si="362"/>
        <v>0</v>
      </c>
      <c r="H1266" s="43">
        <f>IF(AND($E$4=G1266,$H$4=F1266,$P$57&lt;=SUM(C1266:E1266),SUM(C1266:E1266)&lt;=$P$58),1+MAX(H$84:H1265),0)</f>
        <v>0</v>
      </c>
      <c r="I1266" s="43">
        <f t="shared" si="363"/>
        <v>0</v>
      </c>
      <c r="J1266" s="219" t="str">
        <f t="shared" si="371"/>
        <v>-</v>
      </c>
      <c r="K1266" s="218" t="str">
        <f>N$80</f>
        <v>-</v>
      </c>
      <c r="L1266" s="46" t="str">
        <f t="shared" si="369"/>
        <v>-</v>
      </c>
      <c r="M1266" s="10" t="str">
        <f t="shared" si="365"/>
        <v>ooo</v>
      </c>
      <c r="N1266" s="42">
        <f t="shared" si="366"/>
        <v>0</v>
      </c>
      <c r="O1266" s="43">
        <f>IF(AND($E$4=N1266,$H$4=M1266,$P$57&lt;=SUM(J1266:L1266),SUM(J1266:L1266)&lt;=$P$58),1+MAX(O$84:O1265),0)</f>
        <v>0</v>
      </c>
      <c r="P1266" s="43">
        <f t="shared" si="367"/>
        <v>0</v>
      </c>
    </row>
    <row r="1267" spans="3:16" x14ac:dyDescent="0.15">
      <c r="C1267" s="217" t="str">
        <f t="shared" si="370"/>
        <v>-</v>
      </c>
      <c r="D1267" s="218" t="str">
        <f>G$81</f>
        <v>-</v>
      </c>
      <c r="E1267" s="46" t="str">
        <f t="shared" si="368"/>
        <v>-</v>
      </c>
      <c r="F1267" s="10" t="str">
        <f t="shared" si="361"/>
        <v>ooo</v>
      </c>
      <c r="G1267" s="42">
        <f t="shared" si="362"/>
        <v>0</v>
      </c>
      <c r="H1267" s="43">
        <f>IF(AND($E$4=G1267,$H$4=F1267,$P$57&lt;=SUM(C1267:E1267),SUM(C1267:E1267)&lt;=$P$58),1+MAX(H$84:H1266),0)</f>
        <v>0</v>
      </c>
      <c r="I1267" s="43">
        <f t="shared" si="363"/>
        <v>0</v>
      </c>
      <c r="J1267" s="219" t="str">
        <f t="shared" si="371"/>
        <v>-</v>
      </c>
      <c r="K1267" s="218" t="str">
        <f>N$81</f>
        <v>-</v>
      </c>
      <c r="L1267" s="46" t="str">
        <f t="shared" si="369"/>
        <v>-</v>
      </c>
      <c r="M1267" s="10" t="str">
        <f t="shared" si="365"/>
        <v>ooo</v>
      </c>
      <c r="N1267" s="42">
        <f t="shared" si="366"/>
        <v>0</v>
      </c>
      <c r="O1267" s="43">
        <f>IF(AND($E$4=N1267,$H$4=M1267,$P$57&lt;=SUM(J1267:L1267),SUM(J1267:L1267)&lt;=$P$58),1+MAX(O$84:O1266),0)</f>
        <v>0</v>
      </c>
      <c r="P1267" s="43">
        <f t="shared" si="367"/>
        <v>0</v>
      </c>
    </row>
    <row r="1268" spans="3:16" x14ac:dyDescent="0.15">
      <c r="C1268" s="217" t="str">
        <f t="shared" ref="C1268:C1283" si="372">F$76</f>
        <v>-</v>
      </c>
      <c r="D1268" s="218">
        <f>G$66</f>
        <v>13</v>
      </c>
      <c r="E1268" s="46" t="str">
        <f t="shared" si="368"/>
        <v>-</v>
      </c>
      <c r="F1268" s="10" t="str">
        <f t="shared" si="361"/>
        <v>oio</v>
      </c>
      <c r="G1268" s="42">
        <f t="shared" si="362"/>
        <v>0</v>
      </c>
      <c r="H1268" s="43">
        <f>IF(AND($E$4=G1268,$H$4=F1268,$P$57&lt;=SUM(C1268:E1268),SUM(C1268:E1268)&lt;=$P$58),1+MAX(H$84:H1267),0)</f>
        <v>0</v>
      </c>
      <c r="I1268" s="43">
        <f t="shared" si="363"/>
        <v>0</v>
      </c>
      <c r="J1268" s="219" t="str">
        <f t="shared" ref="J1268:J1283" si="373">M$76</f>
        <v>-</v>
      </c>
      <c r="K1268" s="218">
        <f>N$66</f>
        <v>13</v>
      </c>
      <c r="L1268" s="46" t="str">
        <f t="shared" si="369"/>
        <v>-</v>
      </c>
      <c r="M1268" s="10" t="str">
        <f t="shared" si="365"/>
        <v>oio</v>
      </c>
      <c r="N1268" s="42">
        <f t="shared" si="366"/>
        <v>0</v>
      </c>
      <c r="O1268" s="43">
        <f>IF(AND($E$4=N1268,$H$4=M1268,$P$57&lt;=SUM(J1268:L1268),SUM(J1268:L1268)&lt;=$P$58),1+MAX(O$84:O1267),0)</f>
        <v>0</v>
      </c>
      <c r="P1268" s="43">
        <f t="shared" si="367"/>
        <v>0</v>
      </c>
    </row>
    <row r="1269" spans="3:16" x14ac:dyDescent="0.15">
      <c r="C1269" s="217" t="str">
        <f t="shared" si="372"/>
        <v>-</v>
      </c>
      <c r="D1269" s="218">
        <f>G$67</f>
        <v>14</v>
      </c>
      <c r="E1269" s="46" t="str">
        <f t="shared" si="368"/>
        <v>-</v>
      </c>
      <c r="F1269" s="10" t="str">
        <f t="shared" si="361"/>
        <v>oio</v>
      </c>
      <c r="G1269" s="42">
        <f t="shared" si="362"/>
        <v>0</v>
      </c>
      <c r="H1269" s="43">
        <f>IF(AND($E$4=G1269,$H$4=F1269,$P$57&lt;=SUM(C1269:E1269),SUM(C1269:E1269)&lt;=$P$58),1+MAX(H$84:H1268),0)</f>
        <v>0</v>
      </c>
      <c r="I1269" s="43">
        <f t="shared" si="363"/>
        <v>0</v>
      </c>
      <c r="J1269" s="219" t="str">
        <f t="shared" si="373"/>
        <v>-</v>
      </c>
      <c r="K1269" s="218" t="str">
        <f>N$67</f>
        <v>-</v>
      </c>
      <c r="L1269" s="46" t="str">
        <f t="shared" si="369"/>
        <v>-</v>
      </c>
      <c r="M1269" s="10" t="str">
        <f t="shared" si="365"/>
        <v>ooo</v>
      </c>
      <c r="N1269" s="42">
        <f t="shared" si="366"/>
        <v>0</v>
      </c>
      <c r="O1269" s="43">
        <f>IF(AND($E$4=N1269,$H$4=M1269,$P$57&lt;=SUM(J1269:L1269),SUM(J1269:L1269)&lt;=$P$58),1+MAX(O$84:O1268),0)</f>
        <v>0</v>
      </c>
      <c r="P1269" s="43">
        <f t="shared" si="367"/>
        <v>0</v>
      </c>
    </row>
    <row r="1270" spans="3:16" x14ac:dyDescent="0.15">
      <c r="C1270" s="217" t="str">
        <f t="shared" si="372"/>
        <v>-</v>
      </c>
      <c r="D1270" s="218" t="str">
        <f>G$68</f>
        <v>-</v>
      </c>
      <c r="E1270" s="46" t="str">
        <f t="shared" si="368"/>
        <v>-</v>
      </c>
      <c r="F1270" s="10" t="str">
        <f t="shared" si="361"/>
        <v>ooo</v>
      </c>
      <c r="G1270" s="42">
        <f t="shared" si="362"/>
        <v>0</v>
      </c>
      <c r="H1270" s="43">
        <f>IF(AND($E$4=G1270,$H$4=F1270,$P$57&lt;=SUM(C1270:E1270),SUM(C1270:E1270)&lt;=$P$58),1+MAX(H$84:H1269),0)</f>
        <v>0</v>
      </c>
      <c r="I1270" s="43">
        <f t="shared" si="363"/>
        <v>0</v>
      </c>
      <c r="J1270" s="219" t="str">
        <f t="shared" si="373"/>
        <v>-</v>
      </c>
      <c r="K1270" s="218" t="str">
        <f>N$68</f>
        <v>-</v>
      </c>
      <c r="L1270" s="46" t="str">
        <f t="shared" si="369"/>
        <v>-</v>
      </c>
      <c r="M1270" s="10" t="str">
        <f t="shared" si="365"/>
        <v>ooo</v>
      </c>
      <c r="N1270" s="42">
        <f t="shared" si="366"/>
        <v>0</v>
      </c>
      <c r="O1270" s="43">
        <f>IF(AND($E$4=N1270,$H$4=M1270,$P$57&lt;=SUM(J1270:L1270),SUM(J1270:L1270)&lt;=$P$58),1+MAX(O$84:O1269),0)</f>
        <v>0</v>
      </c>
      <c r="P1270" s="43">
        <f t="shared" si="367"/>
        <v>0</v>
      </c>
    </row>
    <row r="1271" spans="3:16" x14ac:dyDescent="0.15">
      <c r="C1271" s="217" t="str">
        <f t="shared" si="372"/>
        <v>-</v>
      </c>
      <c r="D1271" s="218" t="str">
        <f>G$69</f>
        <v>-</v>
      </c>
      <c r="E1271" s="46" t="str">
        <f t="shared" si="368"/>
        <v>-</v>
      </c>
      <c r="F1271" s="10" t="str">
        <f t="shared" si="361"/>
        <v>ooo</v>
      </c>
      <c r="G1271" s="42">
        <f t="shared" si="362"/>
        <v>0</v>
      </c>
      <c r="H1271" s="43">
        <f>IF(AND($E$4=G1271,$H$4=F1271,$P$57&lt;=SUM(C1271:E1271),SUM(C1271:E1271)&lt;=$P$58),1+MAX(H$84:H1270),0)</f>
        <v>0</v>
      </c>
      <c r="I1271" s="43">
        <f t="shared" si="363"/>
        <v>0</v>
      </c>
      <c r="J1271" s="219" t="str">
        <f t="shared" si="373"/>
        <v>-</v>
      </c>
      <c r="K1271" s="218" t="str">
        <f>N$69</f>
        <v>-</v>
      </c>
      <c r="L1271" s="46" t="str">
        <f t="shared" si="369"/>
        <v>-</v>
      </c>
      <c r="M1271" s="10" t="str">
        <f t="shared" si="365"/>
        <v>ooo</v>
      </c>
      <c r="N1271" s="42">
        <f t="shared" si="366"/>
        <v>0</v>
      </c>
      <c r="O1271" s="43">
        <f>IF(AND($E$4=N1271,$H$4=M1271,$P$57&lt;=SUM(J1271:L1271),SUM(J1271:L1271)&lt;=$P$58),1+MAX(O$84:O1270),0)</f>
        <v>0</v>
      </c>
      <c r="P1271" s="43">
        <f t="shared" si="367"/>
        <v>0</v>
      </c>
    </row>
    <row r="1272" spans="3:16" x14ac:dyDescent="0.15">
      <c r="C1272" s="217" t="str">
        <f t="shared" si="372"/>
        <v>-</v>
      </c>
      <c r="D1272" s="218" t="str">
        <f>G$70</f>
        <v>-</v>
      </c>
      <c r="E1272" s="46" t="str">
        <f t="shared" si="368"/>
        <v>-</v>
      </c>
      <c r="F1272" s="10" t="str">
        <f t="shared" si="361"/>
        <v>ooo</v>
      </c>
      <c r="G1272" s="42">
        <f t="shared" si="362"/>
        <v>0</v>
      </c>
      <c r="H1272" s="43">
        <f>IF(AND($E$4=G1272,$H$4=F1272,$P$57&lt;=SUM(C1272:E1272),SUM(C1272:E1272)&lt;=$P$58),1+MAX(H$84:H1271),0)</f>
        <v>0</v>
      </c>
      <c r="I1272" s="43">
        <f t="shared" si="363"/>
        <v>0</v>
      </c>
      <c r="J1272" s="219" t="str">
        <f t="shared" si="373"/>
        <v>-</v>
      </c>
      <c r="K1272" s="218" t="str">
        <f>N$70</f>
        <v>-</v>
      </c>
      <c r="L1272" s="46" t="str">
        <f t="shared" si="369"/>
        <v>-</v>
      </c>
      <c r="M1272" s="10" t="str">
        <f t="shared" si="365"/>
        <v>ooo</v>
      </c>
      <c r="N1272" s="42">
        <f t="shared" si="366"/>
        <v>0</v>
      </c>
      <c r="O1272" s="43">
        <f>IF(AND($E$4=N1272,$H$4=M1272,$P$57&lt;=SUM(J1272:L1272),SUM(J1272:L1272)&lt;=$P$58),1+MAX(O$84:O1271),0)</f>
        <v>0</v>
      </c>
      <c r="P1272" s="43">
        <f t="shared" si="367"/>
        <v>0</v>
      </c>
    </row>
    <row r="1273" spans="3:16" x14ac:dyDescent="0.15">
      <c r="C1273" s="217" t="str">
        <f t="shared" si="372"/>
        <v>-</v>
      </c>
      <c r="D1273" s="218" t="str">
        <f>G$71</f>
        <v>-</v>
      </c>
      <c r="E1273" s="46" t="str">
        <f t="shared" si="368"/>
        <v>-</v>
      </c>
      <c r="F1273" s="10" t="str">
        <f t="shared" si="361"/>
        <v>ooo</v>
      </c>
      <c r="G1273" s="42">
        <f t="shared" si="362"/>
        <v>0</v>
      </c>
      <c r="H1273" s="43">
        <f>IF(AND($E$4=G1273,$H$4=F1273,$P$57&lt;=SUM(C1273:E1273),SUM(C1273:E1273)&lt;=$P$58),1+MAX(H$84:H1272),0)</f>
        <v>0</v>
      </c>
      <c r="I1273" s="43">
        <f t="shared" si="363"/>
        <v>0</v>
      </c>
      <c r="J1273" s="219" t="str">
        <f t="shared" si="373"/>
        <v>-</v>
      </c>
      <c r="K1273" s="218" t="str">
        <f>N$71</f>
        <v>-</v>
      </c>
      <c r="L1273" s="46" t="str">
        <f t="shared" si="369"/>
        <v>-</v>
      </c>
      <c r="M1273" s="10" t="str">
        <f t="shared" si="365"/>
        <v>ooo</v>
      </c>
      <c r="N1273" s="42">
        <f t="shared" si="366"/>
        <v>0</v>
      </c>
      <c r="O1273" s="43">
        <f>IF(AND($E$4=N1273,$H$4=M1273,$P$57&lt;=SUM(J1273:L1273),SUM(J1273:L1273)&lt;=$P$58),1+MAX(O$84:O1272),0)</f>
        <v>0</v>
      </c>
      <c r="P1273" s="43">
        <f t="shared" si="367"/>
        <v>0</v>
      </c>
    </row>
    <row r="1274" spans="3:16" x14ac:dyDescent="0.15">
      <c r="C1274" s="217" t="str">
        <f t="shared" si="372"/>
        <v>-</v>
      </c>
      <c r="D1274" s="218" t="str">
        <f>G$72</f>
        <v>-</v>
      </c>
      <c r="E1274" s="46" t="str">
        <f t="shared" si="368"/>
        <v>-</v>
      </c>
      <c r="F1274" s="10" t="str">
        <f t="shared" si="361"/>
        <v>ooo</v>
      </c>
      <c r="G1274" s="42">
        <f t="shared" si="362"/>
        <v>0</v>
      </c>
      <c r="H1274" s="43">
        <f>IF(AND($E$4=G1274,$H$4=F1274,$P$57&lt;=SUM(C1274:E1274),SUM(C1274:E1274)&lt;=$P$58),1+MAX(H$84:H1273),0)</f>
        <v>0</v>
      </c>
      <c r="I1274" s="43">
        <f t="shared" si="363"/>
        <v>0</v>
      </c>
      <c r="J1274" s="219" t="str">
        <f t="shared" si="373"/>
        <v>-</v>
      </c>
      <c r="K1274" s="218" t="str">
        <f>N$72</f>
        <v>-</v>
      </c>
      <c r="L1274" s="46" t="str">
        <f t="shared" si="369"/>
        <v>-</v>
      </c>
      <c r="M1274" s="10" t="str">
        <f t="shared" si="365"/>
        <v>ooo</v>
      </c>
      <c r="N1274" s="42">
        <f t="shared" si="366"/>
        <v>0</v>
      </c>
      <c r="O1274" s="43">
        <f>IF(AND($E$4=N1274,$H$4=M1274,$P$57&lt;=SUM(J1274:L1274),SUM(J1274:L1274)&lt;=$P$58),1+MAX(O$84:O1273),0)</f>
        <v>0</v>
      </c>
      <c r="P1274" s="43">
        <f t="shared" si="367"/>
        <v>0</v>
      </c>
    </row>
    <row r="1275" spans="3:16" x14ac:dyDescent="0.15">
      <c r="C1275" s="217" t="str">
        <f t="shared" si="372"/>
        <v>-</v>
      </c>
      <c r="D1275" s="218" t="str">
        <f>G$73</f>
        <v>-</v>
      </c>
      <c r="E1275" s="46" t="str">
        <f t="shared" si="368"/>
        <v>-</v>
      </c>
      <c r="F1275" s="10" t="str">
        <f t="shared" si="361"/>
        <v>ooo</v>
      </c>
      <c r="G1275" s="42">
        <f t="shared" si="362"/>
        <v>0</v>
      </c>
      <c r="H1275" s="43">
        <f>IF(AND($E$4=G1275,$H$4=F1275,$P$57&lt;=SUM(C1275:E1275),SUM(C1275:E1275)&lt;=$P$58),1+MAX(H$84:H1274),0)</f>
        <v>0</v>
      </c>
      <c r="I1275" s="43">
        <f t="shared" si="363"/>
        <v>0</v>
      </c>
      <c r="J1275" s="219" t="str">
        <f t="shared" si="373"/>
        <v>-</v>
      </c>
      <c r="K1275" s="218" t="str">
        <f>N$73</f>
        <v>-</v>
      </c>
      <c r="L1275" s="46" t="str">
        <f t="shared" si="369"/>
        <v>-</v>
      </c>
      <c r="M1275" s="10" t="str">
        <f t="shared" si="365"/>
        <v>ooo</v>
      </c>
      <c r="N1275" s="42">
        <f t="shared" si="366"/>
        <v>0</v>
      </c>
      <c r="O1275" s="43">
        <f>IF(AND($E$4=N1275,$H$4=M1275,$P$57&lt;=SUM(J1275:L1275),SUM(J1275:L1275)&lt;=$P$58),1+MAX(O$84:O1274),0)</f>
        <v>0</v>
      </c>
      <c r="P1275" s="43">
        <f t="shared" si="367"/>
        <v>0</v>
      </c>
    </row>
    <row r="1276" spans="3:16" x14ac:dyDescent="0.15">
      <c r="C1276" s="217" t="str">
        <f t="shared" si="372"/>
        <v>-</v>
      </c>
      <c r="D1276" s="218" t="str">
        <f>G$74</f>
        <v>-</v>
      </c>
      <c r="E1276" s="46" t="str">
        <f t="shared" si="368"/>
        <v>-</v>
      </c>
      <c r="F1276" s="10" t="str">
        <f t="shared" si="361"/>
        <v>ooo</v>
      </c>
      <c r="G1276" s="42">
        <f t="shared" si="362"/>
        <v>0</v>
      </c>
      <c r="H1276" s="43">
        <f>IF(AND($E$4=G1276,$H$4=F1276,$P$57&lt;=SUM(C1276:E1276),SUM(C1276:E1276)&lt;=$P$58),1+MAX(H$84:H1275),0)</f>
        <v>0</v>
      </c>
      <c r="I1276" s="43">
        <f t="shared" si="363"/>
        <v>0</v>
      </c>
      <c r="J1276" s="219" t="str">
        <f t="shared" si="373"/>
        <v>-</v>
      </c>
      <c r="K1276" s="218" t="str">
        <f>N$74</f>
        <v>-</v>
      </c>
      <c r="L1276" s="46" t="str">
        <f t="shared" si="369"/>
        <v>-</v>
      </c>
      <c r="M1276" s="10" t="str">
        <f t="shared" si="365"/>
        <v>ooo</v>
      </c>
      <c r="N1276" s="42">
        <f t="shared" si="366"/>
        <v>0</v>
      </c>
      <c r="O1276" s="43">
        <f>IF(AND($E$4=N1276,$H$4=M1276,$P$57&lt;=SUM(J1276:L1276),SUM(J1276:L1276)&lt;=$P$58),1+MAX(O$84:O1275),0)</f>
        <v>0</v>
      </c>
      <c r="P1276" s="43">
        <f t="shared" si="367"/>
        <v>0</v>
      </c>
    </row>
    <row r="1277" spans="3:16" x14ac:dyDescent="0.15">
      <c r="C1277" s="217" t="str">
        <f t="shared" si="372"/>
        <v>-</v>
      </c>
      <c r="D1277" s="218" t="str">
        <f>G$75</f>
        <v>-</v>
      </c>
      <c r="E1277" s="46" t="str">
        <f t="shared" si="368"/>
        <v>-</v>
      </c>
      <c r="F1277" s="10" t="str">
        <f t="shared" si="361"/>
        <v>ooo</v>
      </c>
      <c r="G1277" s="42">
        <f t="shared" si="362"/>
        <v>0</v>
      </c>
      <c r="H1277" s="43">
        <f>IF(AND($E$4=G1277,$H$4=F1277,$P$57&lt;=SUM(C1277:E1277),SUM(C1277:E1277)&lt;=$P$58),1+MAX(H$84:H1276),0)</f>
        <v>0</v>
      </c>
      <c r="I1277" s="43">
        <f t="shared" si="363"/>
        <v>0</v>
      </c>
      <c r="J1277" s="219" t="str">
        <f t="shared" si="373"/>
        <v>-</v>
      </c>
      <c r="K1277" s="218" t="str">
        <f>N$75</f>
        <v>-</v>
      </c>
      <c r="L1277" s="46" t="str">
        <f t="shared" si="369"/>
        <v>-</v>
      </c>
      <c r="M1277" s="10" t="str">
        <f t="shared" si="365"/>
        <v>ooo</v>
      </c>
      <c r="N1277" s="42">
        <f t="shared" si="366"/>
        <v>0</v>
      </c>
      <c r="O1277" s="43">
        <f>IF(AND($E$4=N1277,$H$4=M1277,$P$57&lt;=SUM(J1277:L1277),SUM(J1277:L1277)&lt;=$P$58),1+MAX(O$84:O1276),0)</f>
        <v>0</v>
      </c>
      <c r="P1277" s="43">
        <f t="shared" si="367"/>
        <v>0</v>
      </c>
    </row>
    <row r="1278" spans="3:16" x14ac:dyDescent="0.15">
      <c r="C1278" s="217" t="str">
        <f t="shared" si="372"/>
        <v>-</v>
      </c>
      <c r="D1278" s="218" t="str">
        <f>G$76</f>
        <v>-</v>
      </c>
      <c r="E1278" s="46" t="str">
        <f t="shared" si="368"/>
        <v>-</v>
      </c>
      <c r="F1278" s="10" t="str">
        <f t="shared" si="361"/>
        <v>ooo</v>
      </c>
      <c r="G1278" s="42">
        <f t="shared" si="362"/>
        <v>0</v>
      </c>
      <c r="H1278" s="43">
        <f>IF(AND($E$4=G1278,$H$4=F1278,$P$57&lt;=SUM(C1278:E1278),SUM(C1278:E1278)&lt;=$P$58),1+MAX(H$84:H1277),0)</f>
        <v>0</v>
      </c>
      <c r="I1278" s="43">
        <f t="shared" si="363"/>
        <v>0</v>
      </c>
      <c r="J1278" s="219" t="str">
        <f t="shared" si="373"/>
        <v>-</v>
      </c>
      <c r="K1278" s="218" t="str">
        <f>N$76</f>
        <v>-</v>
      </c>
      <c r="L1278" s="46" t="str">
        <f t="shared" si="369"/>
        <v>-</v>
      </c>
      <c r="M1278" s="10" t="str">
        <f t="shared" si="365"/>
        <v>ooo</v>
      </c>
      <c r="N1278" s="42">
        <f t="shared" si="366"/>
        <v>0</v>
      </c>
      <c r="O1278" s="43">
        <f>IF(AND($E$4=N1278,$H$4=M1278,$P$57&lt;=SUM(J1278:L1278),SUM(J1278:L1278)&lt;=$P$58),1+MAX(O$84:O1277),0)</f>
        <v>0</v>
      </c>
      <c r="P1278" s="43">
        <f t="shared" si="367"/>
        <v>0</v>
      </c>
    </row>
    <row r="1279" spans="3:16" x14ac:dyDescent="0.15">
      <c r="C1279" s="217" t="str">
        <f t="shared" si="372"/>
        <v>-</v>
      </c>
      <c r="D1279" s="218" t="str">
        <f>G$77</f>
        <v>-</v>
      </c>
      <c r="E1279" s="46" t="str">
        <f t="shared" si="368"/>
        <v>-</v>
      </c>
      <c r="F1279" s="10" t="str">
        <f t="shared" si="361"/>
        <v>ooo</v>
      </c>
      <c r="G1279" s="42">
        <f t="shared" si="362"/>
        <v>0</v>
      </c>
      <c r="H1279" s="43">
        <f>IF(AND($E$4=G1279,$H$4=F1279,$P$57&lt;=SUM(C1279:E1279),SUM(C1279:E1279)&lt;=$P$58),1+MAX(H$84:H1278),0)</f>
        <v>0</v>
      </c>
      <c r="I1279" s="43">
        <f t="shared" si="363"/>
        <v>0</v>
      </c>
      <c r="J1279" s="219" t="str">
        <f t="shared" si="373"/>
        <v>-</v>
      </c>
      <c r="K1279" s="218" t="str">
        <f>N$77</f>
        <v>-</v>
      </c>
      <c r="L1279" s="46" t="str">
        <f t="shared" si="369"/>
        <v>-</v>
      </c>
      <c r="M1279" s="10" t="str">
        <f t="shared" si="365"/>
        <v>ooo</v>
      </c>
      <c r="N1279" s="42">
        <f t="shared" si="366"/>
        <v>0</v>
      </c>
      <c r="O1279" s="43">
        <f>IF(AND($E$4=N1279,$H$4=M1279,$P$57&lt;=SUM(J1279:L1279),SUM(J1279:L1279)&lt;=$P$58),1+MAX(O$84:O1278),0)</f>
        <v>0</v>
      </c>
      <c r="P1279" s="43">
        <f t="shared" si="367"/>
        <v>0</v>
      </c>
    </row>
    <row r="1280" spans="3:16" x14ac:dyDescent="0.15">
      <c r="C1280" s="217" t="str">
        <f t="shared" si="372"/>
        <v>-</v>
      </c>
      <c r="D1280" s="218" t="str">
        <f>G$78</f>
        <v>-</v>
      </c>
      <c r="E1280" s="46" t="str">
        <f t="shared" si="368"/>
        <v>-</v>
      </c>
      <c r="F1280" s="10" t="str">
        <f t="shared" si="361"/>
        <v>ooo</v>
      </c>
      <c r="G1280" s="42">
        <f t="shared" si="362"/>
        <v>0</v>
      </c>
      <c r="H1280" s="43">
        <f>IF(AND($E$4=G1280,$H$4=F1280,$P$57&lt;=SUM(C1280:E1280),SUM(C1280:E1280)&lt;=$P$58),1+MAX(H$84:H1279),0)</f>
        <v>0</v>
      </c>
      <c r="I1280" s="43">
        <f t="shared" si="363"/>
        <v>0</v>
      </c>
      <c r="J1280" s="219" t="str">
        <f t="shared" si="373"/>
        <v>-</v>
      </c>
      <c r="K1280" s="218" t="str">
        <f>N$78</f>
        <v>-</v>
      </c>
      <c r="L1280" s="46" t="str">
        <f t="shared" si="369"/>
        <v>-</v>
      </c>
      <c r="M1280" s="10" t="str">
        <f t="shared" si="365"/>
        <v>ooo</v>
      </c>
      <c r="N1280" s="42">
        <f t="shared" si="366"/>
        <v>0</v>
      </c>
      <c r="O1280" s="43">
        <f>IF(AND($E$4=N1280,$H$4=M1280,$P$57&lt;=SUM(J1280:L1280),SUM(J1280:L1280)&lt;=$P$58),1+MAX(O$84:O1279),0)</f>
        <v>0</v>
      </c>
      <c r="P1280" s="43">
        <f t="shared" si="367"/>
        <v>0</v>
      </c>
    </row>
    <row r="1281" spans="3:16" x14ac:dyDescent="0.15">
      <c r="C1281" s="217" t="str">
        <f t="shared" si="372"/>
        <v>-</v>
      </c>
      <c r="D1281" s="218" t="str">
        <f>G$79</f>
        <v>-</v>
      </c>
      <c r="E1281" s="46" t="str">
        <f t="shared" si="368"/>
        <v>-</v>
      </c>
      <c r="F1281" s="10" t="str">
        <f t="shared" si="361"/>
        <v>ooo</v>
      </c>
      <c r="G1281" s="42">
        <f t="shared" si="362"/>
        <v>0</v>
      </c>
      <c r="H1281" s="43">
        <f>IF(AND($E$4=G1281,$H$4=F1281,$P$57&lt;=SUM(C1281:E1281),SUM(C1281:E1281)&lt;=$P$58),1+MAX(H$84:H1280),0)</f>
        <v>0</v>
      </c>
      <c r="I1281" s="43">
        <f t="shared" si="363"/>
        <v>0</v>
      </c>
      <c r="J1281" s="219" t="str">
        <f t="shared" si="373"/>
        <v>-</v>
      </c>
      <c r="K1281" s="218" t="str">
        <f>N$79</f>
        <v>-</v>
      </c>
      <c r="L1281" s="46" t="str">
        <f t="shared" si="369"/>
        <v>-</v>
      </c>
      <c r="M1281" s="10" t="str">
        <f t="shared" si="365"/>
        <v>ooo</v>
      </c>
      <c r="N1281" s="42">
        <f t="shared" si="366"/>
        <v>0</v>
      </c>
      <c r="O1281" s="43">
        <f>IF(AND($E$4=N1281,$H$4=M1281,$P$57&lt;=SUM(J1281:L1281),SUM(J1281:L1281)&lt;=$P$58),1+MAX(O$84:O1280),0)</f>
        <v>0</v>
      </c>
      <c r="P1281" s="43">
        <f t="shared" si="367"/>
        <v>0</v>
      </c>
    </row>
    <row r="1282" spans="3:16" x14ac:dyDescent="0.15">
      <c r="C1282" s="217" t="str">
        <f t="shared" si="372"/>
        <v>-</v>
      </c>
      <c r="D1282" s="218" t="str">
        <f>G$80</f>
        <v>-</v>
      </c>
      <c r="E1282" s="46" t="str">
        <f t="shared" si="368"/>
        <v>-</v>
      </c>
      <c r="F1282" s="10" t="str">
        <f t="shared" si="361"/>
        <v>ooo</v>
      </c>
      <c r="G1282" s="42">
        <f t="shared" si="362"/>
        <v>0</v>
      </c>
      <c r="H1282" s="43">
        <f>IF(AND($E$4=G1282,$H$4=F1282,$P$57&lt;=SUM(C1282:E1282),SUM(C1282:E1282)&lt;=$P$58),1+MAX(H$84:H1281),0)</f>
        <v>0</v>
      </c>
      <c r="I1282" s="43">
        <f t="shared" si="363"/>
        <v>0</v>
      </c>
      <c r="J1282" s="219" t="str">
        <f t="shared" si="373"/>
        <v>-</v>
      </c>
      <c r="K1282" s="218" t="str">
        <f>N$80</f>
        <v>-</v>
      </c>
      <c r="L1282" s="46" t="str">
        <f t="shared" si="369"/>
        <v>-</v>
      </c>
      <c r="M1282" s="10" t="str">
        <f t="shared" si="365"/>
        <v>ooo</v>
      </c>
      <c r="N1282" s="42">
        <f t="shared" si="366"/>
        <v>0</v>
      </c>
      <c r="O1282" s="43">
        <f>IF(AND($E$4=N1282,$H$4=M1282,$P$57&lt;=SUM(J1282:L1282),SUM(J1282:L1282)&lt;=$P$58),1+MAX(O$84:O1281),0)</f>
        <v>0</v>
      </c>
      <c r="P1282" s="43">
        <f t="shared" si="367"/>
        <v>0</v>
      </c>
    </row>
    <row r="1283" spans="3:16" x14ac:dyDescent="0.15">
      <c r="C1283" s="217" t="str">
        <f t="shared" si="372"/>
        <v>-</v>
      </c>
      <c r="D1283" s="218" t="str">
        <f>G$81</f>
        <v>-</v>
      </c>
      <c r="E1283" s="46" t="str">
        <f t="shared" si="368"/>
        <v>-</v>
      </c>
      <c r="F1283" s="10" t="str">
        <f t="shared" si="361"/>
        <v>ooo</v>
      </c>
      <c r="G1283" s="42">
        <f t="shared" si="362"/>
        <v>0</v>
      </c>
      <c r="H1283" s="43">
        <f>IF(AND($E$4=G1283,$H$4=F1283,$P$57&lt;=SUM(C1283:E1283),SUM(C1283:E1283)&lt;=$P$58),1+MAX(H$84:H1282),0)</f>
        <v>0</v>
      </c>
      <c r="I1283" s="43">
        <f t="shared" si="363"/>
        <v>0</v>
      </c>
      <c r="J1283" s="219" t="str">
        <f t="shared" si="373"/>
        <v>-</v>
      </c>
      <c r="K1283" s="218" t="str">
        <f>N$81</f>
        <v>-</v>
      </c>
      <c r="L1283" s="46" t="str">
        <f t="shared" si="369"/>
        <v>-</v>
      </c>
      <c r="M1283" s="10" t="str">
        <f t="shared" si="365"/>
        <v>ooo</v>
      </c>
      <c r="N1283" s="42">
        <f t="shared" si="366"/>
        <v>0</v>
      </c>
      <c r="O1283" s="43">
        <f>IF(AND($E$4=N1283,$H$4=M1283,$P$57&lt;=SUM(J1283:L1283),SUM(J1283:L1283)&lt;=$P$58),1+MAX(O$84:O1282),0)</f>
        <v>0</v>
      </c>
      <c r="P1283" s="43">
        <f t="shared" si="367"/>
        <v>0</v>
      </c>
    </row>
    <row r="1284" spans="3:16" x14ac:dyDescent="0.15">
      <c r="C1284" s="217" t="str">
        <f t="shared" ref="C1284:C1299" si="374">F$77</f>
        <v>-</v>
      </c>
      <c r="D1284" s="218">
        <f>G$66</f>
        <v>13</v>
      </c>
      <c r="E1284" s="46" t="str">
        <f t="shared" si="368"/>
        <v>-</v>
      </c>
      <c r="F1284" s="10" t="str">
        <f t="shared" si="361"/>
        <v>oio</v>
      </c>
      <c r="G1284" s="42">
        <f t="shared" si="362"/>
        <v>0</v>
      </c>
      <c r="H1284" s="43">
        <f>IF(AND($E$4=G1284,$H$4=F1284,$P$57&lt;=SUM(C1284:E1284),SUM(C1284:E1284)&lt;=$P$58),1+MAX(H$84:H1283),0)</f>
        <v>0</v>
      </c>
      <c r="I1284" s="43">
        <f t="shared" si="363"/>
        <v>0</v>
      </c>
      <c r="J1284" s="219" t="str">
        <f t="shared" ref="J1284:J1299" si="375">M$77</f>
        <v>-</v>
      </c>
      <c r="K1284" s="218">
        <f>N$66</f>
        <v>13</v>
      </c>
      <c r="L1284" s="46" t="str">
        <f t="shared" si="369"/>
        <v>-</v>
      </c>
      <c r="M1284" s="10" t="str">
        <f t="shared" si="365"/>
        <v>oio</v>
      </c>
      <c r="N1284" s="42">
        <f t="shared" si="366"/>
        <v>0</v>
      </c>
      <c r="O1284" s="43">
        <f>IF(AND($E$4=N1284,$H$4=M1284,$P$57&lt;=SUM(J1284:L1284),SUM(J1284:L1284)&lt;=$P$58),1+MAX(O$84:O1283),0)</f>
        <v>0</v>
      </c>
      <c r="P1284" s="43">
        <f t="shared" si="367"/>
        <v>0</v>
      </c>
    </row>
    <row r="1285" spans="3:16" x14ac:dyDescent="0.15">
      <c r="C1285" s="217" t="str">
        <f t="shared" si="374"/>
        <v>-</v>
      </c>
      <c r="D1285" s="218">
        <f>G$67</f>
        <v>14</v>
      </c>
      <c r="E1285" s="46" t="str">
        <f t="shared" si="368"/>
        <v>-</v>
      </c>
      <c r="F1285" s="10" t="str">
        <f t="shared" si="361"/>
        <v>oio</v>
      </c>
      <c r="G1285" s="42">
        <f t="shared" si="362"/>
        <v>0</v>
      </c>
      <c r="H1285" s="43">
        <f>IF(AND($E$4=G1285,$H$4=F1285,$P$57&lt;=SUM(C1285:E1285),SUM(C1285:E1285)&lt;=$P$58),1+MAX(H$84:H1284),0)</f>
        <v>0</v>
      </c>
      <c r="I1285" s="43">
        <f t="shared" si="363"/>
        <v>0</v>
      </c>
      <c r="J1285" s="219" t="str">
        <f t="shared" si="375"/>
        <v>-</v>
      </c>
      <c r="K1285" s="218" t="str">
        <f>N$67</f>
        <v>-</v>
      </c>
      <c r="L1285" s="46" t="str">
        <f t="shared" si="369"/>
        <v>-</v>
      </c>
      <c r="M1285" s="10" t="str">
        <f t="shared" si="365"/>
        <v>ooo</v>
      </c>
      <c r="N1285" s="42">
        <f t="shared" si="366"/>
        <v>0</v>
      </c>
      <c r="O1285" s="43">
        <f>IF(AND($E$4=N1285,$H$4=M1285,$P$57&lt;=SUM(J1285:L1285),SUM(J1285:L1285)&lt;=$P$58),1+MAX(O$84:O1284),0)</f>
        <v>0</v>
      </c>
      <c r="P1285" s="43">
        <f t="shared" si="367"/>
        <v>0</v>
      </c>
    </row>
    <row r="1286" spans="3:16" x14ac:dyDescent="0.15">
      <c r="C1286" s="217" t="str">
        <f t="shared" si="374"/>
        <v>-</v>
      </c>
      <c r="D1286" s="218" t="str">
        <f>G$68</f>
        <v>-</v>
      </c>
      <c r="E1286" s="46" t="str">
        <f t="shared" si="368"/>
        <v>-</v>
      </c>
      <c r="F1286" s="10" t="str">
        <f t="shared" si="361"/>
        <v>ooo</v>
      </c>
      <c r="G1286" s="42">
        <f t="shared" si="362"/>
        <v>0</v>
      </c>
      <c r="H1286" s="43">
        <f>IF(AND($E$4=G1286,$H$4=F1286,$P$57&lt;=SUM(C1286:E1286),SUM(C1286:E1286)&lt;=$P$58),1+MAX(H$84:H1285),0)</f>
        <v>0</v>
      </c>
      <c r="I1286" s="43">
        <f t="shared" si="363"/>
        <v>0</v>
      </c>
      <c r="J1286" s="219" t="str">
        <f t="shared" si="375"/>
        <v>-</v>
      </c>
      <c r="K1286" s="218" t="str">
        <f>N$68</f>
        <v>-</v>
      </c>
      <c r="L1286" s="46" t="str">
        <f t="shared" si="369"/>
        <v>-</v>
      </c>
      <c r="M1286" s="10" t="str">
        <f t="shared" si="365"/>
        <v>ooo</v>
      </c>
      <c r="N1286" s="42">
        <f t="shared" si="366"/>
        <v>0</v>
      </c>
      <c r="O1286" s="43">
        <f>IF(AND($E$4=N1286,$H$4=M1286,$P$57&lt;=SUM(J1286:L1286),SUM(J1286:L1286)&lt;=$P$58),1+MAX(O$84:O1285),0)</f>
        <v>0</v>
      </c>
      <c r="P1286" s="43">
        <f t="shared" si="367"/>
        <v>0</v>
      </c>
    </row>
    <row r="1287" spans="3:16" x14ac:dyDescent="0.15">
      <c r="C1287" s="217" t="str">
        <f t="shared" si="374"/>
        <v>-</v>
      </c>
      <c r="D1287" s="218" t="str">
        <f>G$69</f>
        <v>-</v>
      </c>
      <c r="E1287" s="46" t="str">
        <f t="shared" si="368"/>
        <v>-</v>
      </c>
      <c r="F1287" s="10" t="str">
        <f t="shared" si="361"/>
        <v>ooo</v>
      </c>
      <c r="G1287" s="42">
        <f t="shared" si="362"/>
        <v>0</v>
      </c>
      <c r="H1287" s="43">
        <f>IF(AND($E$4=G1287,$H$4=F1287,$P$57&lt;=SUM(C1287:E1287),SUM(C1287:E1287)&lt;=$P$58),1+MAX(H$84:H1286),0)</f>
        <v>0</v>
      </c>
      <c r="I1287" s="43">
        <f t="shared" si="363"/>
        <v>0</v>
      </c>
      <c r="J1287" s="219" t="str">
        <f t="shared" si="375"/>
        <v>-</v>
      </c>
      <c r="K1287" s="218" t="str">
        <f>N$69</f>
        <v>-</v>
      </c>
      <c r="L1287" s="46" t="str">
        <f t="shared" si="369"/>
        <v>-</v>
      </c>
      <c r="M1287" s="10" t="str">
        <f t="shared" si="365"/>
        <v>ooo</v>
      </c>
      <c r="N1287" s="42">
        <f t="shared" si="366"/>
        <v>0</v>
      </c>
      <c r="O1287" s="43">
        <f>IF(AND($E$4=N1287,$H$4=M1287,$P$57&lt;=SUM(J1287:L1287),SUM(J1287:L1287)&lt;=$P$58),1+MAX(O$84:O1286),0)</f>
        <v>0</v>
      </c>
      <c r="P1287" s="43">
        <f t="shared" si="367"/>
        <v>0</v>
      </c>
    </row>
    <row r="1288" spans="3:16" x14ac:dyDescent="0.15">
      <c r="C1288" s="217" t="str">
        <f t="shared" si="374"/>
        <v>-</v>
      </c>
      <c r="D1288" s="218" t="str">
        <f>G$70</f>
        <v>-</v>
      </c>
      <c r="E1288" s="46" t="str">
        <f t="shared" si="368"/>
        <v>-</v>
      </c>
      <c r="F1288" s="10" t="str">
        <f t="shared" si="361"/>
        <v>ooo</v>
      </c>
      <c r="G1288" s="42">
        <f t="shared" si="362"/>
        <v>0</v>
      </c>
      <c r="H1288" s="43">
        <f>IF(AND($E$4=G1288,$H$4=F1288,$P$57&lt;=SUM(C1288:E1288),SUM(C1288:E1288)&lt;=$P$58),1+MAX(H$84:H1287),0)</f>
        <v>0</v>
      </c>
      <c r="I1288" s="43">
        <f t="shared" si="363"/>
        <v>0</v>
      </c>
      <c r="J1288" s="219" t="str">
        <f t="shared" si="375"/>
        <v>-</v>
      </c>
      <c r="K1288" s="218" t="str">
        <f>N$70</f>
        <v>-</v>
      </c>
      <c r="L1288" s="46" t="str">
        <f t="shared" si="369"/>
        <v>-</v>
      </c>
      <c r="M1288" s="10" t="str">
        <f t="shared" si="365"/>
        <v>ooo</v>
      </c>
      <c r="N1288" s="42">
        <f t="shared" si="366"/>
        <v>0</v>
      </c>
      <c r="O1288" s="43">
        <f>IF(AND($E$4=N1288,$H$4=M1288,$P$57&lt;=SUM(J1288:L1288),SUM(J1288:L1288)&lt;=$P$58),1+MAX(O$84:O1287),0)</f>
        <v>0</v>
      </c>
      <c r="P1288" s="43">
        <f t="shared" si="367"/>
        <v>0</v>
      </c>
    </row>
    <row r="1289" spans="3:16" x14ac:dyDescent="0.15">
      <c r="C1289" s="217" t="str">
        <f t="shared" si="374"/>
        <v>-</v>
      </c>
      <c r="D1289" s="218" t="str">
        <f>G$71</f>
        <v>-</v>
      </c>
      <c r="E1289" s="46" t="str">
        <f t="shared" si="368"/>
        <v>-</v>
      </c>
      <c r="F1289" s="10" t="str">
        <f t="shared" si="361"/>
        <v>ooo</v>
      </c>
      <c r="G1289" s="42">
        <f t="shared" si="362"/>
        <v>0</v>
      </c>
      <c r="H1289" s="43">
        <f>IF(AND($E$4=G1289,$H$4=F1289,$P$57&lt;=SUM(C1289:E1289),SUM(C1289:E1289)&lt;=$P$58),1+MAX(H$84:H1288),0)</f>
        <v>0</v>
      </c>
      <c r="I1289" s="43">
        <f t="shared" si="363"/>
        <v>0</v>
      </c>
      <c r="J1289" s="219" t="str">
        <f t="shared" si="375"/>
        <v>-</v>
      </c>
      <c r="K1289" s="218" t="str">
        <f>N$71</f>
        <v>-</v>
      </c>
      <c r="L1289" s="46" t="str">
        <f t="shared" si="369"/>
        <v>-</v>
      </c>
      <c r="M1289" s="10" t="str">
        <f t="shared" si="365"/>
        <v>ooo</v>
      </c>
      <c r="N1289" s="42">
        <f t="shared" si="366"/>
        <v>0</v>
      </c>
      <c r="O1289" s="43">
        <f>IF(AND($E$4=N1289,$H$4=M1289,$P$57&lt;=SUM(J1289:L1289),SUM(J1289:L1289)&lt;=$P$58),1+MAX(O$84:O1288),0)</f>
        <v>0</v>
      </c>
      <c r="P1289" s="43">
        <f t="shared" si="367"/>
        <v>0</v>
      </c>
    </row>
    <row r="1290" spans="3:16" x14ac:dyDescent="0.15">
      <c r="C1290" s="217" t="str">
        <f t="shared" si="374"/>
        <v>-</v>
      </c>
      <c r="D1290" s="218" t="str">
        <f>G$72</f>
        <v>-</v>
      </c>
      <c r="E1290" s="46" t="str">
        <f t="shared" si="368"/>
        <v>-</v>
      </c>
      <c r="F1290" s="10" t="str">
        <f t="shared" si="361"/>
        <v>ooo</v>
      </c>
      <c r="G1290" s="42">
        <f t="shared" si="362"/>
        <v>0</v>
      </c>
      <c r="H1290" s="43">
        <f>IF(AND($E$4=G1290,$H$4=F1290,$P$57&lt;=SUM(C1290:E1290),SUM(C1290:E1290)&lt;=$P$58),1+MAX(H$84:H1289),0)</f>
        <v>0</v>
      </c>
      <c r="I1290" s="43">
        <f t="shared" si="363"/>
        <v>0</v>
      </c>
      <c r="J1290" s="219" t="str">
        <f t="shared" si="375"/>
        <v>-</v>
      </c>
      <c r="K1290" s="218" t="str">
        <f>N$72</f>
        <v>-</v>
      </c>
      <c r="L1290" s="46" t="str">
        <f t="shared" si="369"/>
        <v>-</v>
      </c>
      <c r="M1290" s="10" t="str">
        <f t="shared" si="365"/>
        <v>ooo</v>
      </c>
      <c r="N1290" s="42">
        <f t="shared" si="366"/>
        <v>0</v>
      </c>
      <c r="O1290" s="43">
        <f>IF(AND($E$4=N1290,$H$4=M1290,$P$57&lt;=SUM(J1290:L1290),SUM(J1290:L1290)&lt;=$P$58),1+MAX(O$84:O1289),0)</f>
        <v>0</v>
      </c>
      <c r="P1290" s="43">
        <f t="shared" si="367"/>
        <v>0</v>
      </c>
    </row>
    <row r="1291" spans="3:16" x14ac:dyDescent="0.15">
      <c r="C1291" s="217" t="str">
        <f t="shared" si="374"/>
        <v>-</v>
      </c>
      <c r="D1291" s="218" t="str">
        <f>G$73</f>
        <v>-</v>
      </c>
      <c r="E1291" s="46" t="str">
        <f t="shared" si="368"/>
        <v>-</v>
      </c>
      <c r="F1291" s="10" t="str">
        <f t="shared" si="361"/>
        <v>ooo</v>
      </c>
      <c r="G1291" s="42">
        <f t="shared" si="362"/>
        <v>0</v>
      </c>
      <c r="H1291" s="43">
        <f>IF(AND($E$4=G1291,$H$4=F1291,$P$57&lt;=SUM(C1291:E1291),SUM(C1291:E1291)&lt;=$P$58),1+MAX(H$84:H1290),0)</f>
        <v>0</v>
      </c>
      <c r="I1291" s="43">
        <f t="shared" si="363"/>
        <v>0</v>
      </c>
      <c r="J1291" s="219" t="str">
        <f t="shared" si="375"/>
        <v>-</v>
      </c>
      <c r="K1291" s="218" t="str">
        <f>N$73</f>
        <v>-</v>
      </c>
      <c r="L1291" s="46" t="str">
        <f t="shared" si="369"/>
        <v>-</v>
      </c>
      <c r="M1291" s="10" t="str">
        <f t="shared" si="365"/>
        <v>ooo</v>
      </c>
      <c r="N1291" s="42">
        <f t="shared" si="366"/>
        <v>0</v>
      </c>
      <c r="O1291" s="43">
        <f>IF(AND($E$4=N1291,$H$4=M1291,$P$57&lt;=SUM(J1291:L1291),SUM(J1291:L1291)&lt;=$P$58),1+MAX(O$84:O1290),0)</f>
        <v>0</v>
      </c>
      <c r="P1291" s="43">
        <f t="shared" si="367"/>
        <v>0</v>
      </c>
    </row>
    <row r="1292" spans="3:16" x14ac:dyDescent="0.15">
      <c r="C1292" s="217" t="str">
        <f t="shared" si="374"/>
        <v>-</v>
      </c>
      <c r="D1292" s="218" t="str">
        <f>G$74</f>
        <v>-</v>
      </c>
      <c r="E1292" s="46" t="str">
        <f t="shared" si="368"/>
        <v>-</v>
      </c>
      <c r="F1292" s="10" t="str">
        <f t="shared" si="361"/>
        <v>ooo</v>
      </c>
      <c r="G1292" s="42">
        <f t="shared" si="362"/>
        <v>0</v>
      </c>
      <c r="H1292" s="43">
        <f>IF(AND($E$4=G1292,$H$4=F1292,$P$57&lt;=SUM(C1292:E1292),SUM(C1292:E1292)&lt;=$P$58),1+MAX(H$84:H1291),0)</f>
        <v>0</v>
      </c>
      <c r="I1292" s="43">
        <f t="shared" si="363"/>
        <v>0</v>
      </c>
      <c r="J1292" s="219" t="str">
        <f t="shared" si="375"/>
        <v>-</v>
      </c>
      <c r="K1292" s="218" t="str">
        <f>N$74</f>
        <v>-</v>
      </c>
      <c r="L1292" s="46" t="str">
        <f t="shared" si="369"/>
        <v>-</v>
      </c>
      <c r="M1292" s="10" t="str">
        <f t="shared" si="365"/>
        <v>ooo</v>
      </c>
      <c r="N1292" s="42">
        <f t="shared" si="366"/>
        <v>0</v>
      </c>
      <c r="O1292" s="43">
        <f>IF(AND($E$4=N1292,$H$4=M1292,$P$57&lt;=SUM(J1292:L1292),SUM(J1292:L1292)&lt;=$P$58),1+MAX(O$84:O1291),0)</f>
        <v>0</v>
      </c>
      <c r="P1292" s="43">
        <f t="shared" si="367"/>
        <v>0</v>
      </c>
    </row>
    <row r="1293" spans="3:16" x14ac:dyDescent="0.15">
      <c r="C1293" s="217" t="str">
        <f t="shared" si="374"/>
        <v>-</v>
      </c>
      <c r="D1293" s="218" t="str">
        <f>G$75</f>
        <v>-</v>
      </c>
      <c r="E1293" s="46" t="str">
        <f t="shared" si="368"/>
        <v>-</v>
      </c>
      <c r="F1293" s="10" t="str">
        <f t="shared" si="361"/>
        <v>ooo</v>
      </c>
      <c r="G1293" s="42">
        <f t="shared" si="362"/>
        <v>0</v>
      </c>
      <c r="H1293" s="43">
        <f>IF(AND($E$4=G1293,$H$4=F1293,$P$57&lt;=SUM(C1293:E1293),SUM(C1293:E1293)&lt;=$P$58),1+MAX(H$84:H1292),0)</f>
        <v>0</v>
      </c>
      <c r="I1293" s="43">
        <f t="shared" si="363"/>
        <v>0</v>
      </c>
      <c r="J1293" s="219" t="str">
        <f t="shared" si="375"/>
        <v>-</v>
      </c>
      <c r="K1293" s="218" t="str">
        <f>N$75</f>
        <v>-</v>
      </c>
      <c r="L1293" s="46" t="str">
        <f t="shared" si="369"/>
        <v>-</v>
      </c>
      <c r="M1293" s="10" t="str">
        <f t="shared" si="365"/>
        <v>ooo</v>
      </c>
      <c r="N1293" s="42">
        <f t="shared" si="366"/>
        <v>0</v>
      </c>
      <c r="O1293" s="43">
        <f>IF(AND($E$4=N1293,$H$4=M1293,$P$57&lt;=SUM(J1293:L1293),SUM(J1293:L1293)&lt;=$P$58),1+MAX(O$84:O1292),0)</f>
        <v>0</v>
      </c>
      <c r="P1293" s="43">
        <f t="shared" si="367"/>
        <v>0</v>
      </c>
    </row>
    <row r="1294" spans="3:16" x14ac:dyDescent="0.15">
      <c r="C1294" s="217" t="str">
        <f t="shared" si="374"/>
        <v>-</v>
      </c>
      <c r="D1294" s="218" t="str">
        <f>G$76</f>
        <v>-</v>
      </c>
      <c r="E1294" s="46" t="str">
        <f t="shared" si="368"/>
        <v>-</v>
      </c>
      <c r="F1294" s="10" t="str">
        <f t="shared" si="361"/>
        <v>ooo</v>
      </c>
      <c r="G1294" s="42">
        <f t="shared" si="362"/>
        <v>0</v>
      </c>
      <c r="H1294" s="43">
        <f>IF(AND($E$4=G1294,$H$4=F1294,$P$57&lt;=SUM(C1294:E1294),SUM(C1294:E1294)&lt;=$P$58),1+MAX(H$84:H1293),0)</f>
        <v>0</v>
      </c>
      <c r="I1294" s="43">
        <f t="shared" si="363"/>
        <v>0</v>
      </c>
      <c r="J1294" s="219" t="str">
        <f t="shared" si="375"/>
        <v>-</v>
      </c>
      <c r="K1294" s="218" t="str">
        <f>N$76</f>
        <v>-</v>
      </c>
      <c r="L1294" s="46" t="str">
        <f t="shared" si="369"/>
        <v>-</v>
      </c>
      <c r="M1294" s="10" t="str">
        <f t="shared" si="365"/>
        <v>ooo</v>
      </c>
      <c r="N1294" s="42">
        <f t="shared" si="366"/>
        <v>0</v>
      </c>
      <c r="O1294" s="43">
        <f>IF(AND($E$4=N1294,$H$4=M1294,$P$57&lt;=SUM(J1294:L1294),SUM(J1294:L1294)&lt;=$P$58),1+MAX(O$84:O1293),0)</f>
        <v>0</v>
      </c>
      <c r="P1294" s="43">
        <f t="shared" si="367"/>
        <v>0</v>
      </c>
    </row>
    <row r="1295" spans="3:16" x14ac:dyDescent="0.15">
      <c r="C1295" s="217" t="str">
        <f t="shared" si="374"/>
        <v>-</v>
      </c>
      <c r="D1295" s="218" t="str">
        <f>G$77</f>
        <v>-</v>
      </c>
      <c r="E1295" s="46" t="str">
        <f t="shared" si="368"/>
        <v>-</v>
      </c>
      <c r="F1295" s="10" t="str">
        <f t="shared" si="361"/>
        <v>ooo</v>
      </c>
      <c r="G1295" s="42">
        <f t="shared" si="362"/>
        <v>0</v>
      </c>
      <c r="H1295" s="43">
        <f>IF(AND($E$4=G1295,$H$4=F1295,$P$57&lt;=SUM(C1295:E1295),SUM(C1295:E1295)&lt;=$P$58),1+MAX(H$84:H1294),0)</f>
        <v>0</v>
      </c>
      <c r="I1295" s="43">
        <f t="shared" si="363"/>
        <v>0</v>
      </c>
      <c r="J1295" s="219" t="str">
        <f t="shared" si="375"/>
        <v>-</v>
      </c>
      <c r="K1295" s="218" t="str">
        <f>N$77</f>
        <v>-</v>
      </c>
      <c r="L1295" s="46" t="str">
        <f t="shared" si="369"/>
        <v>-</v>
      </c>
      <c r="M1295" s="10" t="str">
        <f t="shared" si="365"/>
        <v>ooo</v>
      </c>
      <c r="N1295" s="42">
        <f t="shared" si="366"/>
        <v>0</v>
      </c>
      <c r="O1295" s="43">
        <f>IF(AND($E$4=N1295,$H$4=M1295,$P$57&lt;=SUM(J1295:L1295),SUM(J1295:L1295)&lt;=$P$58),1+MAX(O$84:O1294),0)</f>
        <v>0</v>
      </c>
      <c r="P1295" s="43">
        <f t="shared" si="367"/>
        <v>0</v>
      </c>
    </row>
    <row r="1296" spans="3:16" x14ac:dyDescent="0.15">
      <c r="C1296" s="217" t="str">
        <f t="shared" si="374"/>
        <v>-</v>
      </c>
      <c r="D1296" s="218" t="str">
        <f>G$78</f>
        <v>-</v>
      </c>
      <c r="E1296" s="46" t="str">
        <f t="shared" si="368"/>
        <v>-</v>
      </c>
      <c r="F1296" s="10" t="str">
        <f t="shared" si="361"/>
        <v>ooo</v>
      </c>
      <c r="G1296" s="42">
        <f t="shared" si="362"/>
        <v>0</v>
      </c>
      <c r="H1296" s="43">
        <f>IF(AND($E$4=G1296,$H$4=F1296,$P$57&lt;=SUM(C1296:E1296),SUM(C1296:E1296)&lt;=$P$58),1+MAX(H$84:H1295),0)</f>
        <v>0</v>
      </c>
      <c r="I1296" s="43">
        <f t="shared" si="363"/>
        <v>0</v>
      </c>
      <c r="J1296" s="219" t="str">
        <f t="shared" si="375"/>
        <v>-</v>
      </c>
      <c r="K1296" s="218" t="str">
        <f>N$78</f>
        <v>-</v>
      </c>
      <c r="L1296" s="46" t="str">
        <f t="shared" si="369"/>
        <v>-</v>
      </c>
      <c r="M1296" s="10" t="str">
        <f t="shared" si="365"/>
        <v>ooo</v>
      </c>
      <c r="N1296" s="42">
        <f t="shared" si="366"/>
        <v>0</v>
      </c>
      <c r="O1296" s="43">
        <f>IF(AND($E$4=N1296,$H$4=M1296,$P$57&lt;=SUM(J1296:L1296),SUM(J1296:L1296)&lt;=$P$58),1+MAX(O$84:O1295),0)</f>
        <v>0</v>
      </c>
      <c r="P1296" s="43">
        <f t="shared" si="367"/>
        <v>0</v>
      </c>
    </row>
    <row r="1297" spans="3:16" x14ac:dyDescent="0.15">
      <c r="C1297" s="217" t="str">
        <f t="shared" si="374"/>
        <v>-</v>
      </c>
      <c r="D1297" s="218" t="str">
        <f>G$79</f>
        <v>-</v>
      </c>
      <c r="E1297" s="46" t="str">
        <f t="shared" si="368"/>
        <v>-</v>
      </c>
      <c r="F1297" s="10" t="str">
        <f t="shared" si="361"/>
        <v>ooo</v>
      </c>
      <c r="G1297" s="42">
        <f t="shared" si="362"/>
        <v>0</v>
      </c>
      <c r="H1297" s="43">
        <f>IF(AND($E$4=G1297,$H$4=F1297,$P$57&lt;=SUM(C1297:E1297),SUM(C1297:E1297)&lt;=$P$58),1+MAX(H$84:H1296),0)</f>
        <v>0</v>
      </c>
      <c r="I1297" s="43">
        <f t="shared" si="363"/>
        <v>0</v>
      </c>
      <c r="J1297" s="219" t="str">
        <f t="shared" si="375"/>
        <v>-</v>
      </c>
      <c r="K1297" s="218" t="str">
        <f>N$79</f>
        <v>-</v>
      </c>
      <c r="L1297" s="46" t="str">
        <f t="shared" si="369"/>
        <v>-</v>
      </c>
      <c r="M1297" s="10" t="str">
        <f t="shared" si="365"/>
        <v>ooo</v>
      </c>
      <c r="N1297" s="42">
        <f t="shared" si="366"/>
        <v>0</v>
      </c>
      <c r="O1297" s="43">
        <f>IF(AND($E$4=N1297,$H$4=M1297,$P$57&lt;=SUM(J1297:L1297),SUM(J1297:L1297)&lt;=$P$58),1+MAX(O$84:O1296),0)</f>
        <v>0</v>
      </c>
      <c r="P1297" s="43">
        <f t="shared" si="367"/>
        <v>0</v>
      </c>
    </row>
    <row r="1298" spans="3:16" x14ac:dyDescent="0.15">
      <c r="C1298" s="217" t="str">
        <f t="shared" si="374"/>
        <v>-</v>
      </c>
      <c r="D1298" s="218" t="str">
        <f>G$80</f>
        <v>-</v>
      </c>
      <c r="E1298" s="46" t="str">
        <f t="shared" si="368"/>
        <v>-</v>
      </c>
      <c r="F1298" s="10" t="str">
        <f t="shared" si="361"/>
        <v>ooo</v>
      </c>
      <c r="G1298" s="42">
        <f t="shared" si="362"/>
        <v>0</v>
      </c>
      <c r="H1298" s="43">
        <f>IF(AND($E$4=G1298,$H$4=F1298,$P$57&lt;=SUM(C1298:E1298),SUM(C1298:E1298)&lt;=$P$58),1+MAX(H$84:H1297),0)</f>
        <v>0</v>
      </c>
      <c r="I1298" s="43">
        <f t="shared" si="363"/>
        <v>0</v>
      </c>
      <c r="J1298" s="219" t="str">
        <f t="shared" si="375"/>
        <v>-</v>
      </c>
      <c r="K1298" s="218" t="str">
        <f>N$80</f>
        <v>-</v>
      </c>
      <c r="L1298" s="46" t="str">
        <f t="shared" si="369"/>
        <v>-</v>
      </c>
      <c r="M1298" s="10" t="str">
        <f t="shared" si="365"/>
        <v>ooo</v>
      </c>
      <c r="N1298" s="42">
        <f t="shared" si="366"/>
        <v>0</v>
      </c>
      <c r="O1298" s="43">
        <f>IF(AND($E$4=N1298,$H$4=M1298,$P$57&lt;=SUM(J1298:L1298),SUM(J1298:L1298)&lt;=$P$58),1+MAX(O$84:O1297),0)</f>
        <v>0</v>
      </c>
      <c r="P1298" s="43">
        <f t="shared" si="367"/>
        <v>0</v>
      </c>
    </row>
    <row r="1299" spans="3:16" x14ac:dyDescent="0.15">
      <c r="C1299" s="217" t="str">
        <f t="shared" si="374"/>
        <v>-</v>
      </c>
      <c r="D1299" s="218" t="str">
        <f>G$81</f>
        <v>-</v>
      </c>
      <c r="E1299" s="46" t="str">
        <f t="shared" si="368"/>
        <v>-</v>
      </c>
      <c r="F1299" s="10" t="str">
        <f t="shared" si="361"/>
        <v>ooo</v>
      </c>
      <c r="G1299" s="42">
        <f t="shared" si="362"/>
        <v>0</v>
      </c>
      <c r="H1299" s="43">
        <f>IF(AND($E$4=G1299,$H$4=F1299,$P$57&lt;=SUM(C1299:E1299),SUM(C1299:E1299)&lt;=$P$58),1+MAX(H$84:H1298),0)</f>
        <v>0</v>
      </c>
      <c r="I1299" s="43">
        <f t="shared" si="363"/>
        <v>0</v>
      </c>
      <c r="J1299" s="219" t="str">
        <f t="shared" si="375"/>
        <v>-</v>
      </c>
      <c r="K1299" s="218" t="str">
        <f>N$81</f>
        <v>-</v>
      </c>
      <c r="L1299" s="46" t="str">
        <f t="shared" si="369"/>
        <v>-</v>
      </c>
      <c r="M1299" s="10" t="str">
        <f t="shared" si="365"/>
        <v>ooo</v>
      </c>
      <c r="N1299" s="42">
        <f t="shared" si="366"/>
        <v>0</v>
      </c>
      <c r="O1299" s="43">
        <f>IF(AND($E$4=N1299,$H$4=M1299,$P$57&lt;=SUM(J1299:L1299),SUM(J1299:L1299)&lt;=$P$58),1+MAX(O$84:O1298),0)</f>
        <v>0</v>
      </c>
      <c r="P1299" s="43">
        <f t="shared" si="367"/>
        <v>0</v>
      </c>
    </row>
    <row r="1300" spans="3:16" x14ac:dyDescent="0.15">
      <c r="C1300" s="217" t="str">
        <f t="shared" ref="C1300:C1315" si="376">F$78</f>
        <v>-</v>
      </c>
      <c r="D1300" s="218">
        <f>G$66</f>
        <v>13</v>
      </c>
      <c r="E1300" s="46" t="str">
        <f t="shared" si="368"/>
        <v>-</v>
      </c>
      <c r="F1300" s="10" t="str">
        <f t="shared" ref="F1300:F1363" si="377">IF(MAX(C1300:E1300)=C1300,"i","o")&amp;IF(MAX(C1300:E1300)=D1300,"i","o")&amp;IF(MAX(C1300:E1300)=E1300,"i","o")</f>
        <v>oio</v>
      </c>
      <c r="G1300" s="42">
        <f t="shared" ref="G1300:G1363" si="378">IF(COUNTIF(C1300:E1300,"-")&gt;0,0,TRUNC((F$56+C1300)*(G$56+D1300)^0.5*(H$56+E1300)^0.5*I$56^2/10))</f>
        <v>0</v>
      </c>
      <c r="H1300" s="43">
        <f>IF(AND($E$4=G1300,$H$4=F1300,$P$57&lt;=SUM(C1300:E1300),SUM(C1300:E1300)&lt;=$P$58),1+MAX(H$84:H1299),0)</f>
        <v>0</v>
      </c>
      <c r="I1300" s="43">
        <f t="shared" ref="I1300:I1363" si="379">IF(H1300=0,0,DEC2HEX(C1300)&amp;DEC2HEX(D1300)&amp;DEC2HEX(E1300))</f>
        <v>0</v>
      </c>
      <c r="J1300" s="219" t="str">
        <f t="shared" ref="J1300:J1315" si="380">M$78</f>
        <v>-</v>
      </c>
      <c r="K1300" s="218">
        <f>N$66</f>
        <v>13</v>
      </c>
      <c r="L1300" s="46" t="str">
        <f t="shared" si="369"/>
        <v>-</v>
      </c>
      <c r="M1300" s="10" t="str">
        <f t="shared" ref="M1300:M1363" si="381">IF(MAX(J1300:L1300)=J1300,"i","o")&amp;IF(MAX(J1300:L1300)=K1300,"i","o")&amp;IF(MAX(J1300:L1300)=L1300,"i","o")</f>
        <v>oio</v>
      </c>
      <c r="N1300" s="42">
        <f t="shared" ref="N1300:N1363" si="382">IF(COUNTIF(J1300:L1300,"-")&gt;0,0,TRUNC((M$56+J1300)*(N$56+K1300)^0.5*(O$56+L1300)^0.5*P$56^2/10))</f>
        <v>0</v>
      </c>
      <c r="O1300" s="43">
        <f>IF(AND($E$4=N1300,$H$4=M1300,$P$57&lt;=SUM(J1300:L1300),SUM(J1300:L1300)&lt;=$P$58),1+MAX(O$84:O1299),0)</f>
        <v>0</v>
      </c>
      <c r="P1300" s="43">
        <f t="shared" ref="P1300:P1363" si="383">IF(O1300=0,0,DEC2HEX(J1300)&amp;DEC2HEX(K1300)&amp;DEC2HEX(L1300))</f>
        <v>0</v>
      </c>
    </row>
    <row r="1301" spans="3:16" x14ac:dyDescent="0.15">
      <c r="C1301" s="217" t="str">
        <f t="shared" si="376"/>
        <v>-</v>
      </c>
      <c r="D1301" s="218">
        <f>G$67</f>
        <v>14</v>
      </c>
      <c r="E1301" s="46" t="str">
        <f t="shared" si="368"/>
        <v>-</v>
      </c>
      <c r="F1301" s="10" t="str">
        <f t="shared" si="377"/>
        <v>oio</v>
      </c>
      <c r="G1301" s="42">
        <f t="shared" si="378"/>
        <v>0</v>
      </c>
      <c r="H1301" s="43">
        <f>IF(AND($E$4=G1301,$H$4=F1301,$P$57&lt;=SUM(C1301:E1301),SUM(C1301:E1301)&lt;=$P$58),1+MAX(H$84:H1300),0)</f>
        <v>0</v>
      </c>
      <c r="I1301" s="43">
        <f t="shared" si="379"/>
        <v>0</v>
      </c>
      <c r="J1301" s="219" t="str">
        <f t="shared" si="380"/>
        <v>-</v>
      </c>
      <c r="K1301" s="218" t="str">
        <f>N$67</f>
        <v>-</v>
      </c>
      <c r="L1301" s="46" t="str">
        <f t="shared" si="369"/>
        <v>-</v>
      </c>
      <c r="M1301" s="10" t="str">
        <f t="shared" si="381"/>
        <v>ooo</v>
      </c>
      <c r="N1301" s="42">
        <f t="shared" si="382"/>
        <v>0</v>
      </c>
      <c r="O1301" s="43">
        <f>IF(AND($E$4=N1301,$H$4=M1301,$P$57&lt;=SUM(J1301:L1301),SUM(J1301:L1301)&lt;=$P$58),1+MAX(O$84:O1300),0)</f>
        <v>0</v>
      </c>
      <c r="P1301" s="43">
        <f t="shared" si="383"/>
        <v>0</v>
      </c>
    </row>
    <row r="1302" spans="3:16" x14ac:dyDescent="0.15">
      <c r="C1302" s="217" t="str">
        <f t="shared" si="376"/>
        <v>-</v>
      </c>
      <c r="D1302" s="218" t="str">
        <f>G$68</f>
        <v>-</v>
      </c>
      <c r="E1302" s="46" t="str">
        <f t="shared" ref="E1302:E1363" si="384">E1301</f>
        <v>-</v>
      </c>
      <c r="F1302" s="10" t="str">
        <f t="shared" si="377"/>
        <v>ooo</v>
      </c>
      <c r="G1302" s="42">
        <f t="shared" si="378"/>
        <v>0</v>
      </c>
      <c r="H1302" s="43">
        <f>IF(AND($E$4=G1302,$H$4=F1302,$P$57&lt;=SUM(C1302:E1302),SUM(C1302:E1302)&lt;=$P$58),1+MAX(H$84:H1301),0)</f>
        <v>0</v>
      </c>
      <c r="I1302" s="43">
        <f t="shared" si="379"/>
        <v>0</v>
      </c>
      <c r="J1302" s="219" t="str">
        <f t="shared" si="380"/>
        <v>-</v>
      </c>
      <c r="K1302" s="218" t="str">
        <f>N$68</f>
        <v>-</v>
      </c>
      <c r="L1302" s="46" t="str">
        <f t="shared" ref="L1302:L1363" si="385">L1301</f>
        <v>-</v>
      </c>
      <c r="M1302" s="10" t="str">
        <f t="shared" si="381"/>
        <v>ooo</v>
      </c>
      <c r="N1302" s="42">
        <f t="shared" si="382"/>
        <v>0</v>
      </c>
      <c r="O1302" s="43">
        <f>IF(AND($E$4=N1302,$H$4=M1302,$P$57&lt;=SUM(J1302:L1302),SUM(J1302:L1302)&lt;=$P$58),1+MAX(O$84:O1301),0)</f>
        <v>0</v>
      </c>
      <c r="P1302" s="43">
        <f t="shared" si="383"/>
        <v>0</v>
      </c>
    </row>
    <row r="1303" spans="3:16" x14ac:dyDescent="0.15">
      <c r="C1303" s="217" t="str">
        <f t="shared" si="376"/>
        <v>-</v>
      </c>
      <c r="D1303" s="218" t="str">
        <f>G$69</f>
        <v>-</v>
      </c>
      <c r="E1303" s="46" t="str">
        <f t="shared" si="384"/>
        <v>-</v>
      </c>
      <c r="F1303" s="10" t="str">
        <f t="shared" si="377"/>
        <v>ooo</v>
      </c>
      <c r="G1303" s="42">
        <f t="shared" si="378"/>
        <v>0</v>
      </c>
      <c r="H1303" s="43">
        <f>IF(AND($E$4=G1303,$H$4=F1303,$P$57&lt;=SUM(C1303:E1303),SUM(C1303:E1303)&lt;=$P$58),1+MAX(H$84:H1302),0)</f>
        <v>0</v>
      </c>
      <c r="I1303" s="43">
        <f t="shared" si="379"/>
        <v>0</v>
      </c>
      <c r="J1303" s="219" t="str">
        <f t="shared" si="380"/>
        <v>-</v>
      </c>
      <c r="K1303" s="218" t="str">
        <f>N$69</f>
        <v>-</v>
      </c>
      <c r="L1303" s="46" t="str">
        <f t="shared" si="385"/>
        <v>-</v>
      </c>
      <c r="M1303" s="10" t="str">
        <f t="shared" si="381"/>
        <v>ooo</v>
      </c>
      <c r="N1303" s="42">
        <f t="shared" si="382"/>
        <v>0</v>
      </c>
      <c r="O1303" s="43">
        <f>IF(AND($E$4=N1303,$H$4=M1303,$P$57&lt;=SUM(J1303:L1303),SUM(J1303:L1303)&lt;=$P$58),1+MAX(O$84:O1302),0)</f>
        <v>0</v>
      </c>
      <c r="P1303" s="43">
        <f t="shared" si="383"/>
        <v>0</v>
      </c>
    </row>
    <row r="1304" spans="3:16" x14ac:dyDescent="0.15">
      <c r="C1304" s="217" t="str">
        <f t="shared" si="376"/>
        <v>-</v>
      </c>
      <c r="D1304" s="218" t="str">
        <f>G$70</f>
        <v>-</v>
      </c>
      <c r="E1304" s="46" t="str">
        <f t="shared" si="384"/>
        <v>-</v>
      </c>
      <c r="F1304" s="10" t="str">
        <f t="shared" si="377"/>
        <v>ooo</v>
      </c>
      <c r="G1304" s="42">
        <f t="shared" si="378"/>
        <v>0</v>
      </c>
      <c r="H1304" s="43">
        <f>IF(AND($E$4=G1304,$H$4=F1304,$P$57&lt;=SUM(C1304:E1304),SUM(C1304:E1304)&lt;=$P$58),1+MAX(H$84:H1303),0)</f>
        <v>0</v>
      </c>
      <c r="I1304" s="43">
        <f t="shared" si="379"/>
        <v>0</v>
      </c>
      <c r="J1304" s="219" t="str">
        <f t="shared" si="380"/>
        <v>-</v>
      </c>
      <c r="K1304" s="218" t="str">
        <f>N$70</f>
        <v>-</v>
      </c>
      <c r="L1304" s="46" t="str">
        <f t="shared" si="385"/>
        <v>-</v>
      </c>
      <c r="M1304" s="10" t="str">
        <f t="shared" si="381"/>
        <v>ooo</v>
      </c>
      <c r="N1304" s="42">
        <f t="shared" si="382"/>
        <v>0</v>
      </c>
      <c r="O1304" s="43">
        <f>IF(AND($E$4=N1304,$H$4=M1304,$P$57&lt;=SUM(J1304:L1304),SUM(J1304:L1304)&lt;=$P$58),1+MAX(O$84:O1303),0)</f>
        <v>0</v>
      </c>
      <c r="P1304" s="43">
        <f t="shared" si="383"/>
        <v>0</v>
      </c>
    </row>
    <row r="1305" spans="3:16" x14ac:dyDescent="0.15">
      <c r="C1305" s="217" t="str">
        <f t="shared" si="376"/>
        <v>-</v>
      </c>
      <c r="D1305" s="218" t="str">
        <f>G$71</f>
        <v>-</v>
      </c>
      <c r="E1305" s="46" t="str">
        <f t="shared" si="384"/>
        <v>-</v>
      </c>
      <c r="F1305" s="10" t="str">
        <f t="shared" si="377"/>
        <v>ooo</v>
      </c>
      <c r="G1305" s="42">
        <f t="shared" si="378"/>
        <v>0</v>
      </c>
      <c r="H1305" s="43">
        <f>IF(AND($E$4=G1305,$H$4=F1305,$P$57&lt;=SUM(C1305:E1305),SUM(C1305:E1305)&lt;=$P$58),1+MAX(H$84:H1304),0)</f>
        <v>0</v>
      </c>
      <c r="I1305" s="43">
        <f t="shared" si="379"/>
        <v>0</v>
      </c>
      <c r="J1305" s="219" t="str">
        <f t="shared" si="380"/>
        <v>-</v>
      </c>
      <c r="K1305" s="218" t="str">
        <f>N$71</f>
        <v>-</v>
      </c>
      <c r="L1305" s="46" t="str">
        <f t="shared" si="385"/>
        <v>-</v>
      </c>
      <c r="M1305" s="10" t="str">
        <f t="shared" si="381"/>
        <v>ooo</v>
      </c>
      <c r="N1305" s="42">
        <f t="shared" si="382"/>
        <v>0</v>
      </c>
      <c r="O1305" s="43">
        <f>IF(AND($E$4=N1305,$H$4=M1305,$P$57&lt;=SUM(J1305:L1305),SUM(J1305:L1305)&lt;=$P$58),1+MAX(O$84:O1304),0)</f>
        <v>0</v>
      </c>
      <c r="P1305" s="43">
        <f t="shared" si="383"/>
        <v>0</v>
      </c>
    </row>
    <row r="1306" spans="3:16" x14ac:dyDescent="0.15">
      <c r="C1306" s="217" t="str">
        <f t="shared" si="376"/>
        <v>-</v>
      </c>
      <c r="D1306" s="218" t="str">
        <f>G$72</f>
        <v>-</v>
      </c>
      <c r="E1306" s="46" t="str">
        <f t="shared" si="384"/>
        <v>-</v>
      </c>
      <c r="F1306" s="10" t="str">
        <f t="shared" si="377"/>
        <v>ooo</v>
      </c>
      <c r="G1306" s="42">
        <f t="shared" si="378"/>
        <v>0</v>
      </c>
      <c r="H1306" s="43">
        <f>IF(AND($E$4=G1306,$H$4=F1306,$P$57&lt;=SUM(C1306:E1306),SUM(C1306:E1306)&lt;=$P$58),1+MAX(H$84:H1305),0)</f>
        <v>0</v>
      </c>
      <c r="I1306" s="43">
        <f t="shared" si="379"/>
        <v>0</v>
      </c>
      <c r="J1306" s="219" t="str">
        <f t="shared" si="380"/>
        <v>-</v>
      </c>
      <c r="K1306" s="218" t="str">
        <f>N$72</f>
        <v>-</v>
      </c>
      <c r="L1306" s="46" t="str">
        <f t="shared" si="385"/>
        <v>-</v>
      </c>
      <c r="M1306" s="10" t="str">
        <f t="shared" si="381"/>
        <v>ooo</v>
      </c>
      <c r="N1306" s="42">
        <f t="shared" si="382"/>
        <v>0</v>
      </c>
      <c r="O1306" s="43">
        <f>IF(AND($E$4=N1306,$H$4=M1306,$P$57&lt;=SUM(J1306:L1306),SUM(J1306:L1306)&lt;=$P$58),1+MAX(O$84:O1305),0)</f>
        <v>0</v>
      </c>
      <c r="P1306" s="43">
        <f t="shared" si="383"/>
        <v>0</v>
      </c>
    </row>
    <row r="1307" spans="3:16" x14ac:dyDescent="0.15">
      <c r="C1307" s="217" t="str">
        <f t="shared" si="376"/>
        <v>-</v>
      </c>
      <c r="D1307" s="218" t="str">
        <f>G$73</f>
        <v>-</v>
      </c>
      <c r="E1307" s="46" t="str">
        <f t="shared" si="384"/>
        <v>-</v>
      </c>
      <c r="F1307" s="10" t="str">
        <f t="shared" si="377"/>
        <v>ooo</v>
      </c>
      <c r="G1307" s="42">
        <f t="shared" si="378"/>
        <v>0</v>
      </c>
      <c r="H1307" s="43">
        <f>IF(AND($E$4=G1307,$H$4=F1307,$P$57&lt;=SUM(C1307:E1307),SUM(C1307:E1307)&lt;=$P$58),1+MAX(H$84:H1306),0)</f>
        <v>0</v>
      </c>
      <c r="I1307" s="43">
        <f t="shared" si="379"/>
        <v>0</v>
      </c>
      <c r="J1307" s="219" t="str">
        <f t="shared" si="380"/>
        <v>-</v>
      </c>
      <c r="K1307" s="218" t="str">
        <f>N$73</f>
        <v>-</v>
      </c>
      <c r="L1307" s="46" t="str">
        <f t="shared" si="385"/>
        <v>-</v>
      </c>
      <c r="M1307" s="10" t="str">
        <f t="shared" si="381"/>
        <v>ooo</v>
      </c>
      <c r="N1307" s="42">
        <f t="shared" si="382"/>
        <v>0</v>
      </c>
      <c r="O1307" s="43">
        <f>IF(AND($E$4=N1307,$H$4=M1307,$P$57&lt;=SUM(J1307:L1307),SUM(J1307:L1307)&lt;=$P$58),1+MAX(O$84:O1306),0)</f>
        <v>0</v>
      </c>
      <c r="P1307" s="43">
        <f t="shared" si="383"/>
        <v>0</v>
      </c>
    </row>
    <row r="1308" spans="3:16" x14ac:dyDescent="0.15">
      <c r="C1308" s="217" t="str">
        <f t="shared" si="376"/>
        <v>-</v>
      </c>
      <c r="D1308" s="218" t="str">
        <f>G$74</f>
        <v>-</v>
      </c>
      <c r="E1308" s="46" t="str">
        <f t="shared" si="384"/>
        <v>-</v>
      </c>
      <c r="F1308" s="10" t="str">
        <f t="shared" si="377"/>
        <v>ooo</v>
      </c>
      <c r="G1308" s="42">
        <f t="shared" si="378"/>
        <v>0</v>
      </c>
      <c r="H1308" s="43">
        <f>IF(AND($E$4=G1308,$H$4=F1308,$P$57&lt;=SUM(C1308:E1308),SUM(C1308:E1308)&lt;=$P$58),1+MAX(H$84:H1307),0)</f>
        <v>0</v>
      </c>
      <c r="I1308" s="43">
        <f t="shared" si="379"/>
        <v>0</v>
      </c>
      <c r="J1308" s="219" t="str">
        <f t="shared" si="380"/>
        <v>-</v>
      </c>
      <c r="K1308" s="218" t="str">
        <f>N$74</f>
        <v>-</v>
      </c>
      <c r="L1308" s="46" t="str">
        <f t="shared" si="385"/>
        <v>-</v>
      </c>
      <c r="M1308" s="10" t="str">
        <f t="shared" si="381"/>
        <v>ooo</v>
      </c>
      <c r="N1308" s="42">
        <f t="shared" si="382"/>
        <v>0</v>
      </c>
      <c r="O1308" s="43">
        <f>IF(AND($E$4=N1308,$H$4=M1308,$P$57&lt;=SUM(J1308:L1308),SUM(J1308:L1308)&lt;=$P$58),1+MAX(O$84:O1307),0)</f>
        <v>0</v>
      </c>
      <c r="P1308" s="43">
        <f t="shared" si="383"/>
        <v>0</v>
      </c>
    </row>
    <row r="1309" spans="3:16" x14ac:dyDescent="0.15">
      <c r="C1309" s="217" t="str">
        <f t="shared" si="376"/>
        <v>-</v>
      </c>
      <c r="D1309" s="218" t="str">
        <f>G$75</f>
        <v>-</v>
      </c>
      <c r="E1309" s="46" t="str">
        <f t="shared" si="384"/>
        <v>-</v>
      </c>
      <c r="F1309" s="10" t="str">
        <f t="shared" si="377"/>
        <v>ooo</v>
      </c>
      <c r="G1309" s="42">
        <f t="shared" si="378"/>
        <v>0</v>
      </c>
      <c r="H1309" s="43">
        <f>IF(AND($E$4=G1309,$H$4=F1309,$P$57&lt;=SUM(C1309:E1309),SUM(C1309:E1309)&lt;=$P$58),1+MAX(H$84:H1308),0)</f>
        <v>0</v>
      </c>
      <c r="I1309" s="43">
        <f t="shared" si="379"/>
        <v>0</v>
      </c>
      <c r="J1309" s="219" t="str">
        <f t="shared" si="380"/>
        <v>-</v>
      </c>
      <c r="K1309" s="218" t="str">
        <f>N$75</f>
        <v>-</v>
      </c>
      <c r="L1309" s="46" t="str">
        <f t="shared" si="385"/>
        <v>-</v>
      </c>
      <c r="M1309" s="10" t="str">
        <f t="shared" si="381"/>
        <v>ooo</v>
      </c>
      <c r="N1309" s="42">
        <f t="shared" si="382"/>
        <v>0</v>
      </c>
      <c r="O1309" s="43">
        <f>IF(AND($E$4=N1309,$H$4=M1309,$P$57&lt;=SUM(J1309:L1309),SUM(J1309:L1309)&lt;=$P$58),1+MAX(O$84:O1308),0)</f>
        <v>0</v>
      </c>
      <c r="P1309" s="43">
        <f t="shared" si="383"/>
        <v>0</v>
      </c>
    </row>
    <row r="1310" spans="3:16" x14ac:dyDescent="0.15">
      <c r="C1310" s="217" t="str">
        <f t="shared" si="376"/>
        <v>-</v>
      </c>
      <c r="D1310" s="218" t="str">
        <f>G$76</f>
        <v>-</v>
      </c>
      <c r="E1310" s="46" t="str">
        <f t="shared" si="384"/>
        <v>-</v>
      </c>
      <c r="F1310" s="10" t="str">
        <f t="shared" si="377"/>
        <v>ooo</v>
      </c>
      <c r="G1310" s="42">
        <f t="shared" si="378"/>
        <v>0</v>
      </c>
      <c r="H1310" s="43">
        <f>IF(AND($E$4=G1310,$H$4=F1310,$P$57&lt;=SUM(C1310:E1310),SUM(C1310:E1310)&lt;=$P$58),1+MAX(H$84:H1309),0)</f>
        <v>0</v>
      </c>
      <c r="I1310" s="43">
        <f t="shared" si="379"/>
        <v>0</v>
      </c>
      <c r="J1310" s="219" t="str">
        <f t="shared" si="380"/>
        <v>-</v>
      </c>
      <c r="K1310" s="218" t="str">
        <f>N$76</f>
        <v>-</v>
      </c>
      <c r="L1310" s="46" t="str">
        <f t="shared" si="385"/>
        <v>-</v>
      </c>
      <c r="M1310" s="10" t="str">
        <f t="shared" si="381"/>
        <v>ooo</v>
      </c>
      <c r="N1310" s="42">
        <f t="shared" si="382"/>
        <v>0</v>
      </c>
      <c r="O1310" s="43">
        <f>IF(AND($E$4=N1310,$H$4=M1310,$P$57&lt;=SUM(J1310:L1310),SUM(J1310:L1310)&lt;=$P$58),1+MAX(O$84:O1309),0)</f>
        <v>0</v>
      </c>
      <c r="P1310" s="43">
        <f t="shared" si="383"/>
        <v>0</v>
      </c>
    </row>
    <row r="1311" spans="3:16" x14ac:dyDescent="0.15">
      <c r="C1311" s="217" t="str">
        <f t="shared" si="376"/>
        <v>-</v>
      </c>
      <c r="D1311" s="218" t="str">
        <f>G$77</f>
        <v>-</v>
      </c>
      <c r="E1311" s="46" t="str">
        <f t="shared" si="384"/>
        <v>-</v>
      </c>
      <c r="F1311" s="10" t="str">
        <f t="shared" si="377"/>
        <v>ooo</v>
      </c>
      <c r="G1311" s="42">
        <f t="shared" si="378"/>
        <v>0</v>
      </c>
      <c r="H1311" s="43">
        <f>IF(AND($E$4=G1311,$H$4=F1311,$P$57&lt;=SUM(C1311:E1311),SUM(C1311:E1311)&lt;=$P$58),1+MAX(H$84:H1310),0)</f>
        <v>0</v>
      </c>
      <c r="I1311" s="43">
        <f t="shared" si="379"/>
        <v>0</v>
      </c>
      <c r="J1311" s="219" t="str">
        <f t="shared" si="380"/>
        <v>-</v>
      </c>
      <c r="K1311" s="218" t="str">
        <f>N$77</f>
        <v>-</v>
      </c>
      <c r="L1311" s="46" t="str">
        <f t="shared" si="385"/>
        <v>-</v>
      </c>
      <c r="M1311" s="10" t="str">
        <f t="shared" si="381"/>
        <v>ooo</v>
      </c>
      <c r="N1311" s="42">
        <f t="shared" si="382"/>
        <v>0</v>
      </c>
      <c r="O1311" s="43">
        <f>IF(AND($E$4=N1311,$H$4=M1311,$P$57&lt;=SUM(J1311:L1311),SUM(J1311:L1311)&lt;=$P$58),1+MAX(O$84:O1310),0)</f>
        <v>0</v>
      </c>
      <c r="P1311" s="43">
        <f t="shared" si="383"/>
        <v>0</v>
      </c>
    </row>
    <row r="1312" spans="3:16" x14ac:dyDescent="0.15">
      <c r="C1312" s="217" t="str">
        <f t="shared" si="376"/>
        <v>-</v>
      </c>
      <c r="D1312" s="218" t="str">
        <f>G$78</f>
        <v>-</v>
      </c>
      <c r="E1312" s="46" t="str">
        <f t="shared" si="384"/>
        <v>-</v>
      </c>
      <c r="F1312" s="10" t="str">
        <f t="shared" si="377"/>
        <v>ooo</v>
      </c>
      <c r="G1312" s="42">
        <f t="shared" si="378"/>
        <v>0</v>
      </c>
      <c r="H1312" s="43">
        <f>IF(AND($E$4=G1312,$H$4=F1312,$P$57&lt;=SUM(C1312:E1312),SUM(C1312:E1312)&lt;=$P$58),1+MAX(H$84:H1311),0)</f>
        <v>0</v>
      </c>
      <c r="I1312" s="43">
        <f t="shared" si="379"/>
        <v>0</v>
      </c>
      <c r="J1312" s="219" t="str">
        <f t="shared" si="380"/>
        <v>-</v>
      </c>
      <c r="K1312" s="218" t="str">
        <f>N$78</f>
        <v>-</v>
      </c>
      <c r="L1312" s="46" t="str">
        <f t="shared" si="385"/>
        <v>-</v>
      </c>
      <c r="M1312" s="10" t="str">
        <f t="shared" si="381"/>
        <v>ooo</v>
      </c>
      <c r="N1312" s="42">
        <f t="shared" si="382"/>
        <v>0</v>
      </c>
      <c r="O1312" s="43">
        <f>IF(AND($E$4=N1312,$H$4=M1312,$P$57&lt;=SUM(J1312:L1312),SUM(J1312:L1312)&lt;=$P$58),1+MAX(O$84:O1311),0)</f>
        <v>0</v>
      </c>
      <c r="P1312" s="43">
        <f t="shared" si="383"/>
        <v>0</v>
      </c>
    </row>
    <row r="1313" spans="3:16" x14ac:dyDescent="0.15">
      <c r="C1313" s="217" t="str">
        <f t="shared" si="376"/>
        <v>-</v>
      </c>
      <c r="D1313" s="218" t="str">
        <f>G$79</f>
        <v>-</v>
      </c>
      <c r="E1313" s="46" t="str">
        <f t="shared" si="384"/>
        <v>-</v>
      </c>
      <c r="F1313" s="10" t="str">
        <f t="shared" si="377"/>
        <v>ooo</v>
      </c>
      <c r="G1313" s="42">
        <f t="shared" si="378"/>
        <v>0</v>
      </c>
      <c r="H1313" s="43">
        <f>IF(AND($E$4=G1313,$H$4=F1313,$P$57&lt;=SUM(C1313:E1313),SUM(C1313:E1313)&lt;=$P$58),1+MAX(H$84:H1312),0)</f>
        <v>0</v>
      </c>
      <c r="I1313" s="43">
        <f t="shared" si="379"/>
        <v>0</v>
      </c>
      <c r="J1313" s="219" t="str">
        <f t="shared" si="380"/>
        <v>-</v>
      </c>
      <c r="K1313" s="218" t="str">
        <f>N$79</f>
        <v>-</v>
      </c>
      <c r="L1313" s="46" t="str">
        <f t="shared" si="385"/>
        <v>-</v>
      </c>
      <c r="M1313" s="10" t="str">
        <f t="shared" si="381"/>
        <v>ooo</v>
      </c>
      <c r="N1313" s="42">
        <f t="shared" si="382"/>
        <v>0</v>
      </c>
      <c r="O1313" s="43">
        <f>IF(AND($E$4=N1313,$H$4=M1313,$P$57&lt;=SUM(J1313:L1313),SUM(J1313:L1313)&lt;=$P$58),1+MAX(O$84:O1312),0)</f>
        <v>0</v>
      </c>
      <c r="P1313" s="43">
        <f t="shared" si="383"/>
        <v>0</v>
      </c>
    </row>
    <row r="1314" spans="3:16" x14ac:dyDescent="0.15">
      <c r="C1314" s="217" t="str">
        <f t="shared" si="376"/>
        <v>-</v>
      </c>
      <c r="D1314" s="218" t="str">
        <f>G$80</f>
        <v>-</v>
      </c>
      <c r="E1314" s="46" t="str">
        <f t="shared" si="384"/>
        <v>-</v>
      </c>
      <c r="F1314" s="10" t="str">
        <f t="shared" si="377"/>
        <v>ooo</v>
      </c>
      <c r="G1314" s="42">
        <f t="shared" si="378"/>
        <v>0</v>
      </c>
      <c r="H1314" s="43">
        <f>IF(AND($E$4=G1314,$H$4=F1314,$P$57&lt;=SUM(C1314:E1314),SUM(C1314:E1314)&lt;=$P$58),1+MAX(H$84:H1313),0)</f>
        <v>0</v>
      </c>
      <c r="I1314" s="43">
        <f t="shared" si="379"/>
        <v>0</v>
      </c>
      <c r="J1314" s="219" t="str">
        <f t="shared" si="380"/>
        <v>-</v>
      </c>
      <c r="K1314" s="218" t="str">
        <f>N$80</f>
        <v>-</v>
      </c>
      <c r="L1314" s="46" t="str">
        <f t="shared" si="385"/>
        <v>-</v>
      </c>
      <c r="M1314" s="10" t="str">
        <f t="shared" si="381"/>
        <v>ooo</v>
      </c>
      <c r="N1314" s="42">
        <f t="shared" si="382"/>
        <v>0</v>
      </c>
      <c r="O1314" s="43">
        <f>IF(AND($E$4=N1314,$H$4=M1314,$P$57&lt;=SUM(J1314:L1314),SUM(J1314:L1314)&lt;=$P$58),1+MAX(O$84:O1313),0)</f>
        <v>0</v>
      </c>
      <c r="P1314" s="43">
        <f t="shared" si="383"/>
        <v>0</v>
      </c>
    </row>
    <row r="1315" spans="3:16" x14ac:dyDescent="0.15">
      <c r="C1315" s="217" t="str">
        <f t="shared" si="376"/>
        <v>-</v>
      </c>
      <c r="D1315" s="218" t="str">
        <f>G$81</f>
        <v>-</v>
      </c>
      <c r="E1315" s="46" t="str">
        <f t="shared" si="384"/>
        <v>-</v>
      </c>
      <c r="F1315" s="10" t="str">
        <f t="shared" si="377"/>
        <v>ooo</v>
      </c>
      <c r="G1315" s="42">
        <f t="shared" si="378"/>
        <v>0</v>
      </c>
      <c r="H1315" s="43">
        <f>IF(AND($E$4=G1315,$H$4=F1315,$P$57&lt;=SUM(C1315:E1315),SUM(C1315:E1315)&lt;=$P$58),1+MAX(H$84:H1314),0)</f>
        <v>0</v>
      </c>
      <c r="I1315" s="43">
        <f t="shared" si="379"/>
        <v>0</v>
      </c>
      <c r="J1315" s="219" t="str">
        <f t="shared" si="380"/>
        <v>-</v>
      </c>
      <c r="K1315" s="218" t="str">
        <f>N$81</f>
        <v>-</v>
      </c>
      <c r="L1315" s="46" t="str">
        <f t="shared" si="385"/>
        <v>-</v>
      </c>
      <c r="M1315" s="10" t="str">
        <f t="shared" si="381"/>
        <v>ooo</v>
      </c>
      <c r="N1315" s="42">
        <f t="shared" si="382"/>
        <v>0</v>
      </c>
      <c r="O1315" s="43">
        <f>IF(AND($E$4=N1315,$H$4=M1315,$P$57&lt;=SUM(J1315:L1315),SUM(J1315:L1315)&lt;=$P$58),1+MAX(O$84:O1314),0)</f>
        <v>0</v>
      </c>
      <c r="P1315" s="43">
        <f t="shared" si="383"/>
        <v>0</v>
      </c>
    </row>
    <row r="1316" spans="3:16" x14ac:dyDescent="0.15">
      <c r="C1316" s="217" t="str">
        <f t="shared" ref="C1316:C1331" si="386">F$79</f>
        <v>-</v>
      </c>
      <c r="D1316" s="218">
        <f>G$66</f>
        <v>13</v>
      </c>
      <c r="E1316" s="46" t="str">
        <f t="shared" si="384"/>
        <v>-</v>
      </c>
      <c r="F1316" s="10" t="str">
        <f t="shared" si="377"/>
        <v>oio</v>
      </c>
      <c r="G1316" s="42">
        <f t="shared" si="378"/>
        <v>0</v>
      </c>
      <c r="H1316" s="43">
        <f>IF(AND($E$4=G1316,$H$4=F1316,$P$57&lt;=SUM(C1316:E1316),SUM(C1316:E1316)&lt;=$P$58),1+MAX(H$84:H1315),0)</f>
        <v>0</v>
      </c>
      <c r="I1316" s="43">
        <f t="shared" si="379"/>
        <v>0</v>
      </c>
      <c r="J1316" s="219" t="str">
        <f t="shared" ref="J1316:J1331" si="387">M$79</f>
        <v>-</v>
      </c>
      <c r="K1316" s="218">
        <f>N$66</f>
        <v>13</v>
      </c>
      <c r="L1316" s="46" t="str">
        <f t="shared" si="385"/>
        <v>-</v>
      </c>
      <c r="M1316" s="10" t="str">
        <f t="shared" si="381"/>
        <v>oio</v>
      </c>
      <c r="N1316" s="42">
        <f t="shared" si="382"/>
        <v>0</v>
      </c>
      <c r="O1316" s="43">
        <f>IF(AND($E$4=N1316,$H$4=M1316,$P$57&lt;=SUM(J1316:L1316),SUM(J1316:L1316)&lt;=$P$58),1+MAX(O$84:O1315),0)</f>
        <v>0</v>
      </c>
      <c r="P1316" s="43">
        <f t="shared" si="383"/>
        <v>0</v>
      </c>
    </row>
    <row r="1317" spans="3:16" x14ac:dyDescent="0.15">
      <c r="C1317" s="217" t="str">
        <f t="shared" si="386"/>
        <v>-</v>
      </c>
      <c r="D1317" s="218">
        <f>G$67</f>
        <v>14</v>
      </c>
      <c r="E1317" s="46" t="str">
        <f t="shared" si="384"/>
        <v>-</v>
      </c>
      <c r="F1317" s="10" t="str">
        <f t="shared" si="377"/>
        <v>oio</v>
      </c>
      <c r="G1317" s="42">
        <f t="shared" si="378"/>
        <v>0</v>
      </c>
      <c r="H1317" s="43">
        <f>IF(AND($E$4=G1317,$H$4=F1317,$P$57&lt;=SUM(C1317:E1317),SUM(C1317:E1317)&lt;=$P$58),1+MAX(H$84:H1316),0)</f>
        <v>0</v>
      </c>
      <c r="I1317" s="43">
        <f t="shared" si="379"/>
        <v>0</v>
      </c>
      <c r="J1317" s="219" t="str">
        <f t="shared" si="387"/>
        <v>-</v>
      </c>
      <c r="K1317" s="218" t="str">
        <f>N$67</f>
        <v>-</v>
      </c>
      <c r="L1317" s="46" t="str">
        <f t="shared" si="385"/>
        <v>-</v>
      </c>
      <c r="M1317" s="10" t="str">
        <f t="shared" si="381"/>
        <v>ooo</v>
      </c>
      <c r="N1317" s="42">
        <f t="shared" si="382"/>
        <v>0</v>
      </c>
      <c r="O1317" s="43">
        <f>IF(AND($E$4=N1317,$H$4=M1317,$P$57&lt;=SUM(J1317:L1317),SUM(J1317:L1317)&lt;=$P$58),1+MAX(O$84:O1316),0)</f>
        <v>0</v>
      </c>
      <c r="P1317" s="43">
        <f t="shared" si="383"/>
        <v>0</v>
      </c>
    </row>
    <row r="1318" spans="3:16" x14ac:dyDescent="0.15">
      <c r="C1318" s="217" t="str">
        <f t="shared" si="386"/>
        <v>-</v>
      </c>
      <c r="D1318" s="218" t="str">
        <f>G$68</f>
        <v>-</v>
      </c>
      <c r="E1318" s="46" t="str">
        <f t="shared" si="384"/>
        <v>-</v>
      </c>
      <c r="F1318" s="10" t="str">
        <f t="shared" si="377"/>
        <v>ooo</v>
      </c>
      <c r="G1318" s="42">
        <f t="shared" si="378"/>
        <v>0</v>
      </c>
      <c r="H1318" s="43">
        <f>IF(AND($E$4=G1318,$H$4=F1318,$P$57&lt;=SUM(C1318:E1318),SUM(C1318:E1318)&lt;=$P$58),1+MAX(H$84:H1317),0)</f>
        <v>0</v>
      </c>
      <c r="I1318" s="43">
        <f t="shared" si="379"/>
        <v>0</v>
      </c>
      <c r="J1318" s="219" t="str">
        <f t="shared" si="387"/>
        <v>-</v>
      </c>
      <c r="K1318" s="218" t="str">
        <f>N$68</f>
        <v>-</v>
      </c>
      <c r="L1318" s="46" t="str">
        <f t="shared" si="385"/>
        <v>-</v>
      </c>
      <c r="M1318" s="10" t="str">
        <f t="shared" si="381"/>
        <v>ooo</v>
      </c>
      <c r="N1318" s="42">
        <f t="shared" si="382"/>
        <v>0</v>
      </c>
      <c r="O1318" s="43">
        <f>IF(AND($E$4=N1318,$H$4=M1318,$P$57&lt;=SUM(J1318:L1318),SUM(J1318:L1318)&lt;=$P$58),1+MAX(O$84:O1317),0)</f>
        <v>0</v>
      </c>
      <c r="P1318" s="43">
        <f t="shared" si="383"/>
        <v>0</v>
      </c>
    </row>
    <row r="1319" spans="3:16" x14ac:dyDescent="0.15">
      <c r="C1319" s="217" t="str">
        <f t="shared" si="386"/>
        <v>-</v>
      </c>
      <c r="D1319" s="218" t="str">
        <f>G$69</f>
        <v>-</v>
      </c>
      <c r="E1319" s="46" t="str">
        <f t="shared" si="384"/>
        <v>-</v>
      </c>
      <c r="F1319" s="10" t="str">
        <f t="shared" si="377"/>
        <v>ooo</v>
      </c>
      <c r="G1319" s="42">
        <f t="shared" si="378"/>
        <v>0</v>
      </c>
      <c r="H1319" s="43">
        <f>IF(AND($E$4=G1319,$H$4=F1319,$P$57&lt;=SUM(C1319:E1319),SUM(C1319:E1319)&lt;=$P$58),1+MAX(H$84:H1318),0)</f>
        <v>0</v>
      </c>
      <c r="I1319" s="43">
        <f t="shared" si="379"/>
        <v>0</v>
      </c>
      <c r="J1319" s="219" t="str">
        <f t="shared" si="387"/>
        <v>-</v>
      </c>
      <c r="K1319" s="218" t="str">
        <f>N$69</f>
        <v>-</v>
      </c>
      <c r="L1319" s="46" t="str">
        <f t="shared" si="385"/>
        <v>-</v>
      </c>
      <c r="M1319" s="10" t="str">
        <f t="shared" si="381"/>
        <v>ooo</v>
      </c>
      <c r="N1319" s="42">
        <f t="shared" si="382"/>
        <v>0</v>
      </c>
      <c r="O1319" s="43">
        <f>IF(AND($E$4=N1319,$H$4=M1319,$P$57&lt;=SUM(J1319:L1319),SUM(J1319:L1319)&lt;=$P$58),1+MAX(O$84:O1318),0)</f>
        <v>0</v>
      </c>
      <c r="P1319" s="43">
        <f t="shared" si="383"/>
        <v>0</v>
      </c>
    </row>
    <row r="1320" spans="3:16" x14ac:dyDescent="0.15">
      <c r="C1320" s="217" t="str">
        <f t="shared" si="386"/>
        <v>-</v>
      </c>
      <c r="D1320" s="218" t="str">
        <f>G$70</f>
        <v>-</v>
      </c>
      <c r="E1320" s="46" t="str">
        <f t="shared" si="384"/>
        <v>-</v>
      </c>
      <c r="F1320" s="10" t="str">
        <f t="shared" si="377"/>
        <v>ooo</v>
      </c>
      <c r="G1320" s="42">
        <f t="shared" si="378"/>
        <v>0</v>
      </c>
      <c r="H1320" s="43">
        <f>IF(AND($E$4=G1320,$H$4=F1320,$P$57&lt;=SUM(C1320:E1320),SUM(C1320:E1320)&lt;=$P$58),1+MAX(H$84:H1319),0)</f>
        <v>0</v>
      </c>
      <c r="I1320" s="43">
        <f t="shared" si="379"/>
        <v>0</v>
      </c>
      <c r="J1320" s="219" t="str">
        <f t="shared" si="387"/>
        <v>-</v>
      </c>
      <c r="K1320" s="218" t="str">
        <f>N$70</f>
        <v>-</v>
      </c>
      <c r="L1320" s="46" t="str">
        <f t="shared" si="385"/>
        <v>-</v>
      </c>
      <c r="M1320" s="10" t="str">
        <f t="shared" si="381"/>
        <v>ooo</v>
      </c>
      <c r="N1320" s="42">
        <f t="shared" si="382"/>
        <v>0</v>
      </c>
      <c r="O1320" s="43">
        <f>IF(AND($E$4=N1320,$H$4=M1320,$P$57&lt;=SUM(J1320:L1320),SUM(J1320:L1320)&lt;=$P$58),1+MAX(O$84:O1319),0)</f>
        <v>0</v>
      </c>
      <c r="P1320" s="43">
        <f t="shared" si="383"/>
        <v>0</v>
      </c>
    </row>
    <row r="1321" spans="3:16" x14ac:dyDescent="0.15">
      <c r="C1321" s="217" t="str">
        <f t="shared" si="386"/>
        <v>-</v>
      </c>
      <c r="D1321" s="218" t="str">
        <f>G$71</f>
        <v>-</v>
      </c>
      <c r="E1321" s="46" t="str">
        <f t="shared" si="384"/>
        <v>-</v>
      </c>
      <c r="F1321" s="10" t="str">
        <f t="shared" si="377"/>
        <v>ooo</v>
      </c>
      <c r="G1321" s="42">
        <f t="shared" si="378"/>
        <v>0</v>
      </c>
      <c r="H1321" s="43">
        <f>IF(AND($E$4=G1321,$H$4=F1321,$P$57&lt;=SUM(C1321:E1321),SUM(C1321:E1321)&lt;=$P$58),1+MAX(H$84:H1320),0)</f>
        <v>0</v>
      </c>
      <c r="I1321" s="43">
        <f t="shared" si="379"/>
        <v>0</v>
      </c>
      <c r="J1321" s="219" t="str">
        <f t="shared" si="387"/>
        <v>-</v>
      </c>
      <c r="K1321" s="218" t="str">
        <f>N$71</f>
        <v>-</v>
      </c>
      <c r="L1321" s="46" t="str">
        <f t="shared" si="385"/>
        <v>-</v>
      </c>
      <c r="M1321" s="10" t="str">
        <f t="shared" si="381"/>
        <v>ooo</v>
      </c>
      <c r="N1321" s="42">
        <f t="shared" si="382"/>
        <v>0</v>
      </c>
      <c r="O1321" s="43">
        <f>IF(AND($E$4=N1321,$H$4=M1321,$P$57&lt;=SUM(J1321:L1321),SUM(J1321:L1321)&lt;=$P$58),1+MAX(O$84:O1320),0)</f>
        <v>0</v>
      </c>
      <c r="P1321" s="43">
        <f t="shared" si="383"/>
        <v>0</v>
      </c>
    </row>
    <row r="1322" spans="3:16" x14ac:dyDescent="0.15">
      <c r="C1322" s="217" t="str">
        <f t="shared" si="386"/>
        <v>-</v>
      </c>
      <c r="D1322" s="218" t="str">
        <f>G$72</f>
        <v>-</v>
      </c>
      <c r="E1322" s="46" t="str">
        <f t="shared" si="384"/>
        <v>-</v>
      </c>
      <c r="F1322" s="10" t="str">
        <f t="shared" si="377"/>
        <v>ooo</v>
      </c>
      <c r="G1322" s="42">
        <f t="shared" si="378"/>
        <v>0</v>
      </c>
      <c r="H1322" s="43">
        <f>IF(AND($E$4=G1322,$H$4=F1322,$P$57&lt;=SUM(C1322:E1322),SUM(C1322:E1322)&lt;=$P$58),1+MAX(H$84:H1321),0)</f>
        <v>0</v>
      </c>
      <c r="I1322" s="43">
        <f t="shared" si="379"/>
        <v>0</v>
      </c>
      <c r="J1322" s="219" t="str">
        <f t="shared" si="387"/>
        <v>-</v>
      </c>
      <c r="K1322" s="218" t="str">
        <f>N$72</f>
        <v>-</v>
      </c>
      <c r="L1322" s="46" t="str">
        <f t="shared" si="385"/>
        <v>-</v>
      </c>
      <c r="M1322" s="10" t="str">
        <f t="shared" si="381"/>
        <v>ooo</v>
      </c>
      <c r="N1322" s="42">
        <f t="shared" si="382"/>
        <v>0</v>
      </c>
      <c r="O1322" s="43">
        <f>IF(AND($E$4=N1322,$H$4=M1322,$P$57&lt;=SUM(J1322:L1322),SUM(J1322:L1322)&lt;=$P$58),1+MAX(O$84:O1321),0)</f>
        <v>0</v>
      </c>
      <c r="P1322" s="43">
        <f t="shared" si="383"/>
        <v>0</v>
      </c>
    </row>
    <row r="1323" spans="3:16" x14ac:dyDescent="0.15">
      <c r="C1323" s="217" t="str">
        <f t="shared" si="386"/>
        <v>-</v>
      </c>
      <c r="D1323" s="218" t="str">
        <f>G$73</f>
        <v>-</v>
      </c>
      <c r="E1323" s="46" t="str">
        <f t="shared" si="384"/>
        <v>-</v>
      </c>
      <c r="F1323" s="10" t="str">
        <f t="shared" si="377"/>
        <v>ooo</v>
      </c>
      <c r="G1323" s="42">
        <f t="shared" si="378"/>
        <v>0</v>
      </c>
      <c r="H1323" s="43">
        <f>IF(AND($E$4=G1323,$H$4=F1323,$P$57&lt;=SUM(C1323:E1323),SUM(C1323:E1323)&lt;=$P$58),1+MAX(H$84:H1322),0)</f>
        <v>0</v>
      </c>
      <c r="I1323" s="43">
        <f t="shared" si="379"/>
        <v>0</v>
      </c>
      <c r="J1323" s="219" t="str">
        <f t="shared" si="387"/>
        <v>-</v>
      </c>
      <c r="K1323" s="218" t="str">
        <f>N$73</f>
        <v>-</v>
      </c>
      <c r="L1323" s="46" t="str">
        <f t="shared" si="385"/>
        <v>-</v>
      </c>
      <c r="M1323" s="10" t="str">
        <f t="shared" si="381"/>
        <v>ooo</v>
      </c>
      <c r="N1323" s="42">
        <f t="shared" si="382"/>
        <v>0</v>
      </c>
      <c r="O1323" s="43">
        <f>IF(AND($E$4=N1323,$H$4=M1323,$P$57&lt;=SUM(J1323:L1323),SUM(J1323:L1323)&lt;=$P$58),1+MAX(O$84:O1322),0)</f>
        <v>0</v>
      </c>
      <c r="P1323" s="43">
        <f t="shared" si="383"/>
        <v>0</v>
      </c>
    </row>
    <row r="1324" spans="3:16" x14ac:dyDescent="0.15">
      <c r="C1324" s="217" t="str">
        <f t="shared" si="386"/>
        <v>-</v>
      </c>
      <c r="D1324" s="218" t="str">
        <f>G$74</f>
        <v>-</v>
      </c>
      <c r="E1324" s="46" t="str">
        <f t="shared" si="384"/>
        <v>-</v>
      </c>
      <c r="F1324" s="10" t="str">
        <f t="shared" si="377"/>
        <v>ooo</v>
      </c>
      <c r="G1324" s="42">
        <f t="shared" si="378"/>
        <v>0</v>
      </c>
      <c r="H1324" s="43">
        <f>IF(AND($E$4=G1324,$H$4=F1324,$P$57&lt;=SUM(C1324:E1324),SUM(C1324:E1324)&lt;=$P$58),1+MAX(H$84:H1323),0)</f>
        <v>0</v>
      </c>
      <c r="I1324" s="43">
        <f t="shared" si="379"/>
        <v>0</v>
      </c>
      <c r="J1324" s="219" t="str">
        <f t="shared" si="387"/>
        <v>-</v>
      </c>
      <c r="K1324" s="218" t="str">
        <f>N$74</f>
        <v>-</v>
      </c>
      <c r="L1324" s="46" t="str">
        <f t="shared" si="385"/>
        <v>-</v>
      </c>
      <c r="M1324" s="10" t="str">
        <f t="shared" si="381"/>
        <v>ooo</v>
      </c>
      <c r="N1324" s="42">
        <f t="shared" si="382"/>
        <v>0</v>
      </c>
      <c r="O1324" s="43">
        <f>IF(AND($E$4=N1324,$H$4=M1324,$P$57&lt;=SUM(J1324:L1324),SUM(J1324:L1324)&lt;=$P$58),1+MAX(O$84:O1323),0)</f>
        <v>0</v>
      </c>
      <c r="P1324" s="43">
        <f t="shared" si="383"/>
        <v>0</v>
      </c>
    </row>
    <row r="1325" spans="3:16" x14ac:dyDescent="0.15">
      <c r="C1325" s="217" t="str">
        <f t="shared" si="386"/>
        <v>-</v>
      </c>
      <c r="D1325" s="218" t="str">
        <f>G$75</f>
        <v>-</v>
      </c>
      <c r="E1325" s="46" t="str">
        <f t="shared" si="384"/>
        <v>-</v>
      </c>
      <c r="F1325" s="10" t="str">
        <f t="shared" si="377"/>
        <v>ooo</v>
      </c>
      <c r="G1325" s="42">
        <f t="shared" si="378"/>
        <v>0</v>
      </c>
      <c r="H1325" s="43">
        <f>IF(AND($E$4=G1325,$H$4=F1325,$P$57&lt;=SUM(C1325:E1325),SUM(C1325:E1325)&lt;=$P$58),1+MAX(H$84:H1324),0)</f>
        <v>0</v>
      </c>
      <c r="I1325" s="43">
        <f t="shared" si="379"/>
        <v>0</v>
      </c>
      <c r="J1325" s="219" t="str">
        <f t="shared" si="387"/>
        <v>-</v>
      </c>
      <c r="K1325" s="218" t="str">
        <f>N$75</f>
        <v>-</v>
      </c>
      <c r="L1325" s="46" t="str">
        <f t="shared" si="385"/>
        <v>-</v>
      </c>
      <c r="M1325" s="10" t="str">
        <f t="shared" si="381"/>
        <v>ooo</v>
      </c>
      <c r="N1325" s="42">
        <f t="shared" si="382"/>
        <v>0</v>
      </c>
      <c r="O1325" s="43">
        <f>IF(AND($E$4=N1325,$H$4=M1325,$P$57&lt;=SUM(J1325:L1325),SUM(J1325:L1325)&lt;=$P$58),1+MAX(O$84:O1324),0)</f>
        <v>0</v>
      </c>
      <c r="P1325" s="43">
        <f t="shared" si="383"/>
        <v>0</v>
      </c>
    </row>
    <row r="1326" spans="3:16" x14ac:dyDescent="0.15">
      <c r="C1326" s="217" t="str">
        <f t="shared" si="386"/>
        <v>-</v>
      </c>
      <c r="D1326" s="218" t="str">
        <f>G$76</f>
        <v>-</v>
      </c>
      <c r="E1326" s="46" t="str">
        <f t="shared" si="384"/>
        <v>-</v>
      </c>
      <c r="F1326" s="10" t="str">
        <f t="shared" si="377"/>
        <v>ooo</v>
      </c>
      <c r="G1326" s="42">
        <f t="shared" si="378"/>
        <v>0</v>
      </c>
      <c r="H1326" s="43">
        <f>IF(AND($E$4=G1326,$H$4=F1326,$P$57&lt;=SUM(C1326:E1326),SUM(C1326:E1326)&lt;=$P$58),1+MAX(H$84:H1325),0)</f>
        <v>0</v>
      </c>
      <c r="I1326" s="43">
        <f t="shared" si="379"/>
        <v>0</v>
      </c>
      <c r="J1326" s="219" t="str">
        <f t="shared" si="387"/>
        <v>-</v>
      </c>
      <c r="K1326" s="218" t="str">
        <f>N$76</f>
        <v>-</v>
      </c>
      <c r="L1326" s="46" t="str">
        <f t="shared" si="385"/>
        <v>-</v>
      </c>
      <c r="M1326" s="10" t="str">
        <f t="shared" si="381"/>
        <v>ooo</v>
      </c>
      <c r="N1326" s="42">
        <f t="shared" si="382"/>
        <v>0</v>
      </c>
      <c r="O1326" s="43">
        <f>IF(AND($E$4=N1326,$H$4=M1326,$P$57&lt;=SUM(J1326:L1326),SUM(J1326:L1326)&lt;=$P$58),1+MAX(O$84:O1325),0)</f>
        <v>0</v>
      </c>
      <c r="P1326" s="43">
        <f t="shared" si="383"/>
        <v>0</v>
      </c>
    </row>
    <row r="1327" spans="3:16" x14ac:dyDescent="0.15">
      <c r="C1327" s="217" t="str">
        <f t="shared" si="386"/>
        <v>-</v>
      </c>
      <c r="D1327" s="218" t="str">
        <f>G$77</f>
        <v>-</v>
      </c>
      <c r="E1327" s="46" t="str">
        <f t="shared" si="384"/>
        <v>-</v>
      </c>
      <c r="F1327" s="10" t="str">
        <f t="shared" si="377"/>
        <v>ooo</v>
      </c>
      <c r="G1327" s="42">
        <f t="shared" si="378"/>
        <v>0</v>
      </c>
      <c r="H1327" s="43">
        <f>IF(AND($E$4=G1327,$H$4=F1327,$P$57&lt;=SUM(C1327:E1327),SUM(C1327:E1327)&lt;=$P$58),1+MAX(H$84:H1326),0)</f>
        <v>0</v>
      </c>
      <c r="I1327" s="43">
        <f t="shared" si="379"/>
        <v>0</v>
      </c>
      <c r="J1327" s="219" t="str">
        <f t="shared" si="387"/>
        <v>-</v>
      </c>
      <c r="K1327" s="218" t="str">
        <f>N$77</f>
        <v>-</v>
      </c>
      <c r="L1327" s="46" t="str">
        <f t="shared" si="385"/>
        <v>-</v>
      </c>
      <c r="M1327" s="10" t="str">
        <f t="shared" si="381"/>
        <v>ooo</v>
      </c>
      <c r="N1327" s="42">
        <f t="shared" si="382"/>
        <v>0</v>
      </c>
      <c r="O1327" s="43">
        <f>IF(AND($E$4=N1327,$H$4=M1327,$P$57&lt;=SUM(J1327:L1327),SUM(J1327:L1327)&lt;=$P$58),1+MAX(O$84:O1326),0)</f>
        <v>0</v>
      </c>
      <c r="P1327" s="43">
        <f t="shared" si="383"/>
        <v>0</v>
      </c>
    </row>
    <row r="1328" spans="3:16" x14ac:dyDescent="0.15">
      <c r="C1328" s="217" t="str">
        <f t="shared" si="386"/>
        <v>-</v>
      </c>
      <c r="D1328" s="218" t="str">
        <f>G$78</f>
        <v>-</v>
      </c>
      <c r="E1328" s="46" t="str">
        <f t="shared" si="384"/>
        <v>-</v>
      </c>
      <c r="F1328" s="10" t="str">
        <f t="shared" si="377"/>
        <v>ooo</v>
      </c>
      <c r="G1328" s="42">
        <f t="shared" si="378"/>
        <v>0</v>
      </c>
      <c r="H1328" s="43">
        <f>IF(AND($E$4=G1328,$H$4=F1328,$P$57&lt;=SUM(C1328:E1328),SUM(C1328:E1328)&lt;=$P$58),1+MAX(H$84:H1327),0)</f>
        <v>0</v>
      </c>
      <c r="I1328" s="43">
        <f t="shared" si="379"/>
        <v>0</v>
      </c>
      <c r="J1328" s="219" t="str">
        <f t="shared" si="387"/>
        <v>-</v>
      </c>
      <c r="K1328" s="218" t="str">
        <f>N$78</f>
        <v>-</v>
      </c>
      <c r="L1328" s="46" t="str">
        <f t="shared" si="385"/>
        <v>-</v>
      </c>
      <c r="M1328" s="10" t="str">
        <f t="shared" si="381"/>
        <v>ooo</v>
      </c>
      <c r="N1328" s="42">
        <f t="shared" si="382"/>
        <v>0</v>
      </c>
      <c r="O1328" s="43">
        <f>IF(AND($E$4=N1328,$H$4=M1328,$P$57&lt;=SUM(J1328:L1328),SUM(J1328:L1328)&lt;=$P$58),1+MAX(O$84:O1327),0)</f>
        <v>0</v>
      </c>
      <c r="P1328" s="43">
        <f t="shared" si="383"/>
        <v>0</v>
      </c>
    </row>
    <row r="1329" spans="3:16" x14ac:dyDescent="0.15">
      <c r="C1329" s="217" t="str">
        <f t="shared" si="386"/>
        <v>-</v>
      </c>
      <c r="D1329" s="218" t="str">
        <f>G$79</f>
        <v>-</v>
      </c>
      <c r="E1329" s="46" t="str">
        <f t="shared" si="384"/>
        <v>-</v>
      </c>
      <c r="F1329" s="10" t="str">
        <f t="shared" si="377"/>
        <v>ooo</v>
      </c>
      <c r="G1329" s="42">
        <f t="shared" si="378"/>
        <v>0</v>
      </c>
      <c r="H1329" s="43">
        <f>IF(AND($E$4=G1329,$H$4=F1329,$P$57&lt;=SUM(C1329:E1329),SUM(C1329:E1329)&lt;=$P$58),1+MAX(H$84:H1328),0)</f>
        <v>0</v>
      </c>
      <c r="I1329" s="43">
        <f t="shared" si="379"/>
        <v>0</v>
      </c>
      <c r="J1329" s="219" t="str">
        <f t="shared" si="387"/>
        <v>-</v>
      </c>
      <c r="K1329" s="218" t="str">
        <f>N$79</f>
        <v>-</v>
      </c>
      <c r="L1329" s="46" t="str">
        <f t="shared" si="385"/>
        <v>-</v>
      </c>
      <c r="M1329" s="10" t="str">
        <f t="shared" si="381"/>
        <v>ooo</v>
      </c>
      <c r="N1329" s="42">
        <f t="shared" si="382"/>
        <v>0</v>
      </c>
      <c r="O1329" s="43">
        <f>IF(AND($E$4=N1329,$H$4=M1329,$P$57&lt;=SUM(J1329:L1329),SUM(J1329:L1329)&lt;=$P$58),1+MAX(O$84:O1328),0)</f>
        <v>0</v>
      </c>
      <c r="P1329" s="43">
        <f t="shared" si="383"/>
        <v>0</v>
      </c>
    </row>
    <row r="1330" spans="3:16" x14ac:dyDescent="0.15">
      <c r="C1330" s="217" t="str">
        <f t="shared" si="386"/>
        <v>-</v>
      </c>
      <c r="D1330" s="218" t="str">
        <f>G$80</f>
        <v>-</v>
      </c>
      <c r="E1330" s="46" t="str">
        <f t="shared" si="384"/>
        <v>-</v>
      </c>
      <c r="F1330" s="10" t="str">
        <f t="shared" si="377"/>
        <v>ooo</v>
      </c>
      <c r="G1330" s="42">
        <f t="shared" si="378"/>
        <v>0</v>
      </c>
      <c r="H1330" s="43">
        <f>IF(AND($E$4=G1330,$H$4=F1330,$P$57&lt;=SUM(C1330:E1330),SUM(C1330:E1330)&lt;=$P$58),1+MAX(H$84:H1329),0)</f>
        <v>0</v>
      </c>
      <c r="I1330" s="43">
        <f t="shared" si="379"/>
        <v>0</v>
      </c>
      <c r="J1330" s="219" t="str">
        <f t="shared" si="387"/>
        <v>-</v>
      </c>
      <c r="K1330" s="218" t="str">
        <f>N$80</f>
        <v>-</v>
      </c>
      <c r="L1330" s="46" t="str">
        <f t="shared" si="385"/>
        <v>-</v>
      </c>
      <c r="M1330" s="10" t="str">
        <f t="shared" si="381"/>
        <v>ooo</v>
      </c>
      <c r="N1330" s="42">
        <f t="shared" si="382"/>
        <v>0</v>
      </c>
      <c r="O1330" s="43">
        <f>IF(AND($E$4=N1330,$H$4=M1330,$P$57&lt;=SUM(J1330:L1330),SUM(J1330:L1330)&lt;=$P$58),1+MAX(O$84:O1329),0)</f>
        <v>0</v>
      </c>
      <c r="P1330" s="43">
        <f t="shared" si="383"/>
        <v>0</v>
      </c>
    </row>
    <row r="1331" spans="3:16" x14ac:dyDescent="0.15">
      <c r="C1331" s="217" t="str">
        <f t="shared" si="386"/>
        <v>-</v>
      </c>
      <c r="D1331" s="218" t="str">
        <f>G$81</f>
        <v>-</v>
      </c>
      <c r="E1331" s="46" t="str">
        <f t="shared" si="384"/>
        <v>-</v>
      </c>
      <c r="F1331" s="10" t="str">
        <f t="shared" si="377"/>
        <v>ooo</v>
      </c>
      <c r="G1331" s="42">
        <f t="shared" si="378"/>
        <v>0</v>
      </c>
      <c r="H1331" s="43">
        <f>IF(AND($E$4=G1331,$H$4=F1331,$P$57&lt;=SUM(C1331:E1331),SUM(C1331:E1331)&lt;=$P$58),1+MAX(H$84:H1330),0)</f>
        <v>0</v>
      </c>
      <c r="I1331" s="43">
        <f t="shared" si="379"/>
        <v>0</v>
      </c>
      <c r="J1331" s="219" t="str">
        <f t="shared" si="387"/>
        <v>-</v>
      </c>
      <c r="K1331" s="218" t="str">
        <f>N$81</f>
        <v>-</v>
      </c>
      <c r="L1331" s="46" t="str">
        <f t="shared" si="385"/>
        <v>-</v>
      </c>
      <c r="M1331" s="10" t="str">
        <f t="shared" si="381"/>
        <v>ooo</v>
      </c>
      <c r="N1331" s="42">
        <f t="shared" si="382"/>
        <v>0</v>
      </c>
      <c r="O1331" s="43">
        <f>IF(AND($E$4=N1331,$H$4=M1331,$P$57&lt;=SUM(J1331:L1331),SUM(J1331:L1331)&lt;=$P$58),1+MAX(O$84:O1330),0)</f>
        <v>0</v>
      </c>
      <c r="P1331" s="43">
        <f t="shared" si="383"/>
        <v>0</v>
      </c>
    </row>
    <row r="1332" spans="3:16" x14ac:dyDescent="0.15">
      <c r="C1332" s="217" t="str">
        <f t="shared" ref="C1332:C1347" si="388">F$80</f>
        <v>-</v>
      </c>
      <c r="D1332" s="218">
        <f>G$66</f>
        <v>13</v>
      </c>
      <c r="E1332" s="46" t="str">
        <f t="shared" si="384"/>
        <v>-</v>
      </c>
      <c r="F1332" s="10" t="str">
        <f t="shared" si="377"/>
        <v>oio</v>
      </c>
      <c r="G1332" s="42">
        <f t="shared" si="378"/>
        <v>0</v>
      </c>
      <c r="H1332" s="43">
        <f>IF(AND($E$4=G1332,$H$4=F1332,$P$57&lt;=SUM(C1332:E1332),SUM(C1332:E1332)&lt;=$P$58),1+MAX(H$84:H1331),0)</f>
        <v>0</v>
      </c>
      <c r="I1332" s="43">
        <f t="shared" si="379"/>
        <v>0</v>
      </c>
      <c r="J1332" s="219" t="str">
        <f t="shared" ref="J1332:J1347" si="389">M$80</f>
        <v>-</v>
      </c>
      <c r="K1332" s="218">
        <f>N$66</f>
        <v>13</v>
      </c>
      <c r="L1332" s="46" t="str">
        <f t="shared" si="385"/>
        <v>-</v>
      </c>
      <c r="M1332" s="10" t="str">
        <f t="shared" si="381"/>
        <v>oio</v>
      </c>
      <c r="N1332" s="42">
        <f t="shared" si="382"/>
        <v>0</v>
      </c>
      <c r="O1332" s="43">
        <f>IF(AND($E$4=N1332,$H$4=M1332,$P$57&lt;=SUM(J1332:L1332),SUM(J1332:L1332)&lt;=$P$58),1+MAX(O$84:O1331),0)</f>
        <v>0</v>
      </c>
      <c r="P1332" s="43">
        <f t="shared" si="383"/>
        <v>0</v>
      </c>
    </row>
    <row r="1333" spans="3:16" x14ac:dyDescent="0.15">
      <c r="C1333" s="217" t="str">
        <f t="shared" si="388"/>
        <v>-</v>
      </c>
      <c r="D1333" s="218">
        <f>G$67</f>
        <v>14</v>
      </c>
      <c r="E1333" s="46" t="str">
        <f t="shared" si="384"/>
        <v>-</v>
      </c>
      <c r="F1333" s="10" t="str">
        <f t="shared" si="377"/>
        <v>oio</v>
      </c>
      <c r="G1333" s="42">
        <f t="shared" si="378"/>
        <v>0</v>
      </c>
      <c r="H1333" s="43">
        <f>IF(AND($E$4=G1333,$H$4=F1333,$P$57&lt;=SUM(C1333:E1333),SUM(C1333:E1333)&lt;=$P$58),1+MAX(H$84:H1332),0)</f>
        <v>0</v>
      </c>
      <c r="I1333" s="43">
        <f t="shared" si="379"/>
        <v>0</v>
      </c>
      <c r="J1333" s="219" t="str">
        <f t="shared" si="389"/>
        <v>-</v>
      </c>
      <c r="K1333" s="218" t="str">
        <f>N$67</f>
        <v>-</v>
      </c>
      <c r="L1333" s="46" t="str">
        <f t="shared" si="385"/>
        <v>-</v>
      </c>
      <c r="M1333" s="10" t="str">
        <f t="shared" si="381"/>
        <v>ooo</v>
      </c>
      <c r="N1333" s="42">
        <f t="shared" si="382"/>
        <v>0</v>
      </c>
      <c r="O1333" s="43">
        <f>IF(AND($E$4=N1333,$H$4=M1333,$P$57&lt;=SUM(J1333:L1333),SUM(J1333:L1333)&lt;=$P$58),1+MAX(O$84:O1332),0)</f>
        <v>0</v>
      </c>
      <c r="P1333" s="43">
        <f t="shared" si="383"/>
        <v>0</v>
      </c>
    </row>
    <row r="1334" spans="3:16" x14ac:dyDescent="0.15">
      <c r="C1334" s="217" t="str">
        <f t="shared" si="388"/>
        <v>-</v>
      </c>
      <c r="D1334" s="218" t="str">
        <f>G$68</f>
        <v>-</v>
      </c>
      <c r="E1334" s="46" t="str">
        <f t="shared" si="384"/>
        <v>-</v>
      </c>
      <c r="F1334" s="10" t="str">
        <f t="shared" si="377"/>
        <v>ooo</v>
      </c>
      <c r="G1334" s="42">
        <f t="shared" si="378"/>
        <v>0</v>
      </c>
      <c r="H1334" s="43">
        <f>IF(AND($E$4=G1334,$H$4=F1334,$P$57&lt;=SUM(C1334:E1334),SUM(C1334:E1334)&lt;=$P$58),1+MAX(H$84:H1333),0)</f>
        <v>0</v>
      </c>
      <c r="I1334" s="43">
        <f t="shared" si="379"/>
        <v>0</v>
      </c>
      <c r="J1334" s="219" t="str">
        <f t="shared" si="389"/>
        <v>-</v>
      </c>
      <c r="K1334" s="218" t="str">
        <f>N$68</f>
        <v>-</v>
      </c>
      <c r="L1334" s="46" t="str">
        <f t="shared" si="385"/>
        <v>-</v>
      </c>
      <c r="M1334" s="10" t="str">
        <f t="shared" si="381"/>
        <v>ooo</v>
      </c>
      <c r="N1334" s="42">
        <f t="shared" si="382"/>
        <v>0</v>
      </c>
      <c r="O1334" s="43">
        <f>IF(AND($E$4=N1334,$H$4=M1334,$P$57&lt;=SUM(J1334:L1334),SUM(J1334:L1334)&lt;=$P$58),1+MAX(O$84:O1333),0)</f>
        <v>0</v>
      </c>
      <c r="P1334" s="43">
        <f t="shared" si="383"/>
        <v>0</v>
      </c>
    </row>
    <row r="1335" spans="3:16" x14ac:dyDescent="0.15">
      <c r="C1335" s="217" t="str">
        <f t="shared" si="388"/>
        <v>-</v>
      </c>
      <c r="D1335" s="218" t="str">
        <f>G$69</f>
        <v>-</v>
      </c>
      <c r="E1335" s="46" t="str">
        <f t="shared" si="384"/>
        <v>-</v>
      </c>
      <c r="F1335" s="10" t="str">
        <f t="shared" si="377"/>
        <v>ooo</v>
      </c>
      <c r="G1335" s="42">
        <f t="shared" si="378"/>
        <v>0</v>
      </c>
      <c r="H1335" s="43">
        <f>IF(AND($E$4=G1335,$H$4=F1335,$P$57&lt;=SUM(C1335:E1335),SUM(C1335:E1335)&lt;=$P$58),1+MAX(H$84:H1334),0)</f>
        <v>0</v>
      </c>
      <c r="I1335" s="43">
        <f t="shared" si="379"/>
        <v>0</v>
      </c>
      <c r="J1335" s="219" t="str">
        <f t="shared" si="389"/>
        <v>-</v>
      </c>
      <c r="K1335" s="218" t="str">
        <f>N$69</f>
        <v>-</v>
      </c>
      <c r="L1335" s="46" t="str">
        <f t="shared" si="385"/>
        <v>-</v>
      </c>
      <c r="M1335" s="10" t="str">
        <f t="shared" si="381"/>
        <v>ooo</v>
      </c>
      <c r="N1335" s="42">
        <f t="shared" si="382"/>
        <v>0</v>
      </c>
      <c r="O1335" s="43">
        <f>IF(AND($E$4=N1335,$H$4=M1335,$P$57&lt;=SUM(J1335:L1335),SUM(J1335:L1335)&lt;=$P$58),1+MAX(O$84:O1334),0)</f>
        <v>0</v>
      </c>
      <c r="P1335" s="43">
        <f t="shared" si="383"/>
        <v>0</v>
      </c>
    </row>
    <row r="1336" spans="3:16" x14ac:dyDescent="0.15">
      <c r="C1336" s="217" t="str">
        <f t="shared" si="388"/>
        <v>-</v>
      </c>
      <c r="D1336" s="218" t="str">
        <f>G$70</f>
        <v>-</v>
      </c>
      <c r="E1336" s="46" t="str">
        <f t="shared" si="384"/>
        <v>-</v>
      </c>
      <c r="F1336" s="10" t="str">
        <f t="shared" si="377"/>
        <v>ooo</v>
      </c>
      <c r="G1336" s="42">
        <f t="shared" si="378"/>
        <v>0</v>
      </c>
      <c r="H1336" s="43">
        <f>IF(AND($E$4=G1336,$H$4=F1336,$P$57&lt;=SUM(C1336:E1336),SUM(C1336:E1336)&lt;=$P$58),1+MAX(H$84:H1335),0)</f>
        <v>0</v>
      </c>
      <c r="I1336" s="43">
        <f t="shared" si="379"/>
        <v>0</v>
      </c>
      <c r="J1336" s="219" t="str">
        <f t="shared" si="389"/>
        <v>-</v>
      </c>
      <c r="K1336" s="218" t="str">
        <f>N$70</f>
        <v>-</v>
      </c>
      <c r="L1336" s="46" t="str">
        <f t="shared" si="385"/>
        <v>-</v>
      </c>
      <c r="M1336" s="10" t="str">
        <f t="shared" si="381"/>
        <v>ooo</v>
      </c>
      <c r="N1336" s="42">
        <f t="shared" si="382"/>
        <v>0</v>
      </c>
      <c r="O1336" s="43">
        <f>IF(AND($E$4=N1336,$H$4=M1336,$P$57&lt;=SUM(J1336:L1336),SUM(J1336:L1336)&lt;=$P$58),1+MAX(O$84:O1335),0)</f>
        <v>0</v>
      </c>
      <c r="P1336" s="43">
        <f t="shared" si="383"/>
        <v>0</v>
      </c>
    </row>
    <row r="1337" spans="3:16" x14ac:dyDescent="0.15">
      <c r="C1337" s="217" t="str">
        <f t="shared" si="388"/>
        <v>-</v>
      </c>
      <c r="D1337" s="218" t="str">
        <f>G$71</f>
        <v>-</v>
      </c>
      <c r="E1337" s="46" t="str">
        <f t="shared" si="384"/>
        <v>-</v>
      </c>
      <c r="F1337" s="10" t="str">
        <f t="shared" si="377"/>
        <v>ooo</v>
      </c>
      <c r="G1337" s="42">
        <f t="shared" si="378"/>
        <v>0</v>
      </c>
      <c r="H1337" s="43">
        <f>IF(AND($E$4=G1337,$H$4=F1337,$P$57&lt;=SUM(C1337:E1337),SUM(C1337:E1337)&lt;=$P$58),1+MAX(H$84:H1336),0)</f>
        <v>0</v>
      </c>
      <c r="I1337" s="43">
        <f t="shared" si="379"/>
        <v>0</v>
      </c>
      <c r="J1337" s="219" t="str">
        <f t="shared" si="389"/>
        <v>-</v>
      </c>
      <c r="K1337" s="218" t="str">
        <f>N$71</f>
        <v>-</v>
      </c>
      <c r="L1337" s="46" t="str">
        <f t="shared" si="385"/>
        <v>-</v>
      </c>
      <c r="M1337" s="10" t="str">
        <f t="shared" si="381"/>
        <v>ooo</v>
      </c>
      <c r="N1337" s="42">
        <f t="shared" si="382"/>
        <v>0</v>
      </c>
      <c r="O1337" s="43">
        <f>IF(AND($E$4=N1337,$H$4=M1337,$P$57&lt;=SUM(J1337:L1337),SUM(J1337:L1337)&lt;=$P$58),1+MAX(O$84:O1336),0)</f>
        <v>0</v>
      </c>
      <c r="P1337" s="43">
        <f t="shared" si="383"/>
        <v>0</v>
      </c>
    </row>
    <row r="1338" spans="3:16" x14ac:dyDescent="0.15">
      <c r="C1338" s="217" t="str">
        <f t="shared" si="388"/>
        <v>-</v>
      </c>
      <c r="D1338" s="218" t="str">
        <f>G$72</f>
        <v>-</v>
      </c>
      <c r="E1338" s="46" t="str">
        <f t="shared" si="384"/>
        <v>-</v>
      </c>
      <c r="F1338" s="10" t="str">
        <f t="shared" si="377"/>
        <v>ooo</v>
      </c>
      <c r="G1338" s="42">
        <f t="shared" si="378"/>
        <v>0</v>
      </c>
      <c r="H1338" s="43">
        <f>IF(AND($E$4=G1338,$H$4=F1338,$P$57&lt;=SUM(C1338:E1338),SUM(C1338:E1338)&lt;=$P$58),1+MAX(H$84:H1337),0)</f>
        <v>0</v>
      </c>
      <c r="I1338" s="43">
        <f t="shared" si="379"/>
        <v>0</v>
      </c>
      <c r="J1338" s="219" t="str">
        <f t="shared" si="389"/>
        <v>-</v>
      </c>
      <c r="K1338" s="218" t="str">
        <f>N$72</f>
        <v>-</v>
      </c>
      <c r="L1338" s="46" t="str">
        <f t="shared" si="385"/>
        <v>-</v>
      </c>
      <c r="M1338" s="10" t="str">
        <f t="shared" si="381"/>
        <v>ooo</v>
      </c>
      <c r="N1338" s="42">
        <f t="shared" si="382"/>
        <v>0</v>
      </c>
      <c r="O1338" s="43">
        <f>IF(AND($E$4=N1338,$H$4=M1338,$P$57&lt;=SUM(J1338:L1338),SUM(J1338:L1338)&lt;=$P$58),1+MAX(O$84:O1337),0)</f>
        <v>0</v>
      </c>
      <c r="P1338" s="43">
        <f t="shared" si="383"/>
        <v>0</v>
      </c>
    </row>
    <row r="1339" spans="3:16" x14ac:dyDescent="0.15">
      <c r="C1339" s="217" t="str">
        <f t="shared" si="388"/>
        <v>-</v>
      </c>
      <c r="D1339" s="218" t="str">
        <f>G$73</f>
        <v>-</v>
      </c>
      <c r="E1339" s="46" t="str">
        <f t="shared" si="384"/>
        <v>-</v>
      </c>
      <c r="F1339" s="10" t="str">
        <f t="shared" si="377"/>
        <v>ooo</v>
      </c>
      <c r="G1339" s="42">
        <f t="shared" si="378"/>
        <v>0</v>
      </c>
      <c r="H1339" s="43">
        <f>IF(AND($E$4=G1339,$H$4=F1339,$P$57&lt;=SUM(C1339:E1339),SUM(C1339:E1339)&lt;=$P$58),1+MAX(H$84:H1338),0)</f>
        <v>0</v>
      </c>
      <c r="I1339" s="43">
        <f t="shared" si="379"/>
        <v>0</v>
      </c>
      <c r="J1339" s="219" t="str">
        <f t="shared" si="389"/>
        <v>-</v>
      </c>
      <c r="K1339" s="218" t="str">
        <f>N$73</f>
        <v>-</v>
      </c>
      <c r="L1339" s="46" t="str">
        <f t="shared" si="385"/>
        <v>-</v>
      </c>
      <c r="M1339" s="10" t="str">
        <f t="shared" si="381"/>
        <v>ooo</v>
      </c>
      <c r="N1339" s="42">
        <f t="shared" si="382"/>
        <v>0</v>
      </c>
      <c r="O1339" s="43">
        <f>IF(AND($E$4=N1339,$H$4=M1339,$P$57&lt;=SUM(J1339:L1339),SUM(J1339:L1339)&lt;=$P$58),1+MAX(O$84:O1338),0)</f>
        <v>0</v>
      </c>
      <c r="P1339" s="43">
        <f t="shared" si="383"/>
        <v>0</v>
      </c>
    </row>
    <row r="1340" spans="3:16" x14ac:dyDescent="0.15">
      <c r="C1340" s="217" t="str">
        <f t="shared" si="388"/>
        <v>-</v>
      </c>
      <c r="D1340" s="218" t="str">
        <f>G$74</f>
        <v>-</v>
      </c>
      <c r="E1340" s="46" t="str">
        <f t="shared" si="384"/>
        <v>-</v>
      </c>
      <c r="F1340" s="10" t="str">
        <f t="shared" si="377"/>
        <v>ooo</v>
      </c>
      <c r="G1340" s="42">
        <f t="shared" si="378"/>
        <v>0</v>
      </c>
      <c r="H1340" s="43">
        <f>IF(AND($E$4=G1340,$H$4=F1340,$P$57&lt;=SUM(C1340:E1340),SUM(C1340:E1340)&lt;=$P$58),1+MAX(H$84:H1339),0)</f>
        <v>0</v>
      </c>
      <c r="I1340" s="43">
        <f t="shared" si="379"/>
        <v>0</v>
      </c>
      <c r="J1340" s="219" t="str">
        <f t="shared" si="389"/>
        <v>-</v>
      </c>
      <c r="K1340" s="218" t="str">
        <f>N$74</f>
        <v>-</v>
      </c>
      <c r="L1340" s="46" t="str">
        <f t="shared" si="385"/>
        <v>-</v>
      </c>
      <c r="M1340" s="10" t="str">
        <f t="shared" si="381"/>
        <v>ooo</v>
      </c>
      <c r="N1340" s="42">
        <f t="shared" si="382"/>
        <v>0</v>
      </c>
      <c r="O1340" s="43">
        <f>IF(AND($E$4=N1340,$H$4=M1340,$P$57&lt;=SUM(J1340:L1340),SUM(J1340:L1340)&lt;=$P$58),1+MAX(O$84:O1339),0)</f>
        <v>0</v>
      </c>
      <c r="P1340" s="43">
        <f t="shared" si="383"/>
        <v>0</v>
      </c>
    </row>
    <row r="1341" spans="3:16" x14ac:dyDescent="0.15">
      <c r="C1341" s="217" t="str">
        <f t="shared" si="388"/>
        <v>-</v>
      </c>
      <c r="D1341" s="218" t="str">
        <f>G$75</f>
        <v>-</v>
      </c>
      <c r="E1341" s="46" t="str">
        <f t="shared" si="384"/>
        <v>-</v>
      </c>
      <c r="F1341" s="10" t="str">
        <f t="shared" si="377"/>
        <v>ooo</v>
      </c>
      <c r="G1341" s="42">
        <f t="shared" si="378"/>
        <v>0</v>
      </c>
      <c r="H1341" s="43">
        <f>IF(AND($E$4=G1341,$H$4=F1341,$P$57&lt;=SUM(C1341:E1341),SUM(C1341:E1341)&lt;=$P$58),1+MAX(H$84:H1340),0)</f>
        <v>0</v>
      </c>
      <c r="I1341" s="43">
        <f t="shared" si="379"/>
        <v>0</v>
      </c>
      <c r="J1341" s="219" t="str">
        <f t="shared" si="389"/>
        <v>-</v>
      </c>
      <c r="K1341" s="218" t="str">
        <f>N$75</f>
        <v>-</v>
      </c>
      <c r="L1341" s="46" t="str">
        <f t="shared" si="385"/>
        <v>-</v>
      </c>
      <c r="M1341" s="10" t="str">
        <f t="shared" si="381"/>
        <v>ooo</v>
      </c>
      <c r="N1341" s="42">
        <f t="shared" si="382"/>
        <v>0</v>
      </c>
      <c r="O1341" s="43">
        <f>IF(AND($E$4=N1341,$H$4=M1341,$P$57&lt;=SUM(J1341:L1341),SUM(J1341:L1341)&lt;=$P$58),1+MAX(O$84:O1340),0)</f>
        <v>0</v>
      </c>
      <c r="P1341" s="43">
        <f t="shared" si="383"/>
        <v>0</v>
      </c>
    </row>
    <row r="1342" spans="3:16" x14ac:dyDescent="0.15">
      <c r="C1342" s="217" t="str">
        <f t="shared" si="388"/>
        <v>-</v>
      </c>
      <c r="D1342" s="218" t="str">
        <f>G$76</f>
        <v>-</v>
      </c>
      <c r="E1342" s="46" t="str">
        <f t="shared" si="384"/>
        <v>-</v>
      </c>
      <c r="F1342" s="10" t="str">
        <f t="shared" si="377"/>
        <v>ooo</v>
      </c>
      <c r="G1342" s="42">
        <f t="shared" si="378"/>
        <v>0</v>
      </c>
      <c r="H1342" s="43">
        <f>IF(AND($E$4=G1342,$H$4=F1342,$P$57&lt;=SUM(C1342:E1342),SUM(C1342:E1342)&lt;=$P$58),1+MAX(H$84:H1341),0)</f>
        <v>0</v>
      </c>
      <c r="I1342" s="43">
        <f t="shared" si="379"/>
        <v>0</v>
      </c>
      <c r="J1342" s="219" t="str">
        <f t="shared" si="389"/>
        <v>-</v>
      </c>
      <c r="K1342" s="218" t="str">
        <f>N$76</f>
        <v>-</v>
      </c>
      <c r="L1342" s="46" t="str">
        <f t="shared" si="385"/>
        <v>-</v>
      </c>
      <c r="M1342" s="10" t="str">
        <f t="shared" si="381"/>
        <v>ooo</v>
      </c>
      <c r="N1342" s="42">
        <f t="shared" si="382"/>
        <v>0</v>
      </c>
      <c r="O1342" s="43">
        <f>IF(AND($E$4=N1342,$H$4=M1342,$P$57&lt;=SUM(J1342:L1342),SUM(J1342:L1342)&lt;=$P$58),1+MAX(O$84:O1341),0)</f>
        <v>0</v>
      </c>
      <c r="P1342" s="43">
        <f t="shared" si="383"/>
        <v>0</v>
      </c>
    </row>
    <row r="1343" spans="3:16" x14ac:dyDescent="0.15">
      <c r="C1343" s="217" t="str">
        <f t="shared" si="388"/>
        <v>-</v>
      </c>
      <c r="D1343" s="218" t="str">
        <f>G$77</f>
        <v>-</v>
      </c>
      <c r="E1343" s="46" t="str">
        <f t="shared" si="384"/>
        <v>-</v>
      </c>
      <c r="F1343" s="10" t="str">
        <f t="shared" si="377"/>
        <v>ooo</v>
      </c>
      <c r="G1343" s="42">
        <f t="shared" si="378"/>
        <v>0</v>
      </c>
      <c r="H1343" s="43">
        <f>IF(AND($E$4=G1343,$H$4=F1343,$P$57&lt;=SUM(C1343:E1343),SUM(C1343:E1343)&lt;=$P$58),1+MAX(H$84:H1342),0)</f>
        <v>0</v>
      </c>
      <c r="I1343" s="43">
        <f t="shared" si="379"/>
        <v>0</v>
      </c>
      <c r="J1343" s="219" t="str">
        <f t="shared" si="389"/>
        <v>-</v>
      </c>
      <c r="K1343" s="218" t="str">
        <f>N$77</f>
        <v>-</v>
      </c>
      <c r="L1343" s="46" t="str">
        <f t="shared" si="385"/>
        <v>-</v>
      </c>
      <c r="M1343" s="10" t="str">
        <f t="shared" si="381"/>
        <v>ooo</v>
      </c>
      <c r="N1343" s="42">
        <f t="shared" si="382"/>
        <v>0</v>
      </c>
      <c r="O1343" s="43">
        <f>IF(AND($E$4=N1343,$H$4=M1343,$P$57&lt;=SUM(J1343:L1343),SUM(J1343:L1343)&lt;=$P$58),1+MAX(O$84:O1342),0)</f>
        <v>0</v>
      </c>
      <c r="P1343" s="43">
        <f t="shared" si="383"/>
        <v>0</v>
      </c>
    </row>
    <row r="1344" spans="3:16" x14ac:dyDescent="0.15">
      <c r="C1344" s="217" t="str">
        <f t="shared" si="388"/>
        <v>-</v>
      </c>
      <c r="D1344" s="218" t="str">
        <f>G$78</f>
        <v>-</v>
      </c>
      <c r="E1344" s="46" t="str">
        <f t="shared" si="384"/>
        <v>-</v>
      </c>
      <c r="F1344" s="10" t="str">
        <f t="shared" si="377"/>
        <v>ooo</v>
      </c>
      <c r="G1344" s="42">
        <f t="shared" si="378"/>
        <v>0</v>
      </c>
      <c r="H1344" s="43">
        <f>IF(AND($E$4=G1344,$H$4=F1344,$P$57&lt;=SUM(C1344:E1344),SUM(C1344:E1344)&lt;=$P$58),1+MAX(H$84:H1343),0)</f>
        <v>0</v>
      </c>
      <c r="I1344" s="43">
        <f t="shared" si="379"/>
        <v>0</v>
      </c>
      <c r="J1344" s="219" t="str">
        <f t="shared" si="389"/>
        <v>-</v>
      </c>
      <c r="K1344" s="218" t="str">
        <f>N$78</f>
        <v>-</v>
      </c>
      <c r="L1344" s="46" t="str">
        <f t="shared" si="385"/>
        <v>-</v>
      </c>
      <c r="M1344" s="10" t="str">
        <f t="shared" si="381"/>
        <v>ooo</v>
      </c>
      <c r="N1344" s="42">
        <f t="shared" si="382"/>
        <v>0</v>
      </c>
      <c r="O1344" s="43">
        <f>IF(AND($E$4=N1344,$H$4=M1344,$P$57&lt;=SUM(J1344:L1344),SUM(J1344:L1344)&lt;=$P$58),1+MAX(O$84:O1343),0)</f>
        <v>0</v>
      </c>
      <c r="P1344" s="43">
        <f t="shared" si="383"/>
        <v>0</v>
      </c>
    </row>
    <row r="1345" spans="3:16" x14ac:dyDescent="0.15">
      <c r="C1345" s="217" t="str">
        <f t="shared" si="388"/>
        <v>-</v>
      </c>
      <c r="D1345" s="218" t="str">
        <f>G$79</f>
        <v>-</v>
      </c>
      <c r="E1345" s="46" t="str">
        <f t="shared" si="384"/>
        <v>-</v>
      </c>
      <c r="F1345" s="10" t="str">
        <f t="shared" si="377"/>
        <v>ooo</v>
      </c>
      <c r="G1345" s="42">
        <f t="shared" si="378"/>
        <v>0</v>
      </c>
      <c r="H1345" s="43">
        <f>IF(AND($E$4=G1345,$H$4=F1345,$P$57&lt;=SUM(C1345:E1345),SUM(C1345:E1345)&lt;=$P$58),1+MAX(H$84:H1344),0)</f>
        <v>0</v>
      </c>
      <c r="I1345" s="43">
        <f t="shared" si="379"/>
        <v>0</v>
      </c>
      <c r="J1345" s="219" t="str">
        <f t="shared" si="389"/>
        <v>-</v>
      </c>
      <c r="K1345" s="218" t="str">
        <f>N$79</f>
        <v>-</v>
      </c>
      <c r="L1345" s="46" t="str">
        <f t="shared" si="385"/>
        <v>-</v>
      </c>
      <c r="M1345" s="10" t="str">
        <f t="shared" si="381"/>
        <v>ooo</v>
      </c>
      <c r="N1345" s="42">
        <f t="shared" si="382"/>
        <v>0</v>
      </c>
      <c r="O1345" s="43">
        <f>IF(AND($E$4=N1345,$H$4=M1345,$P$57&lt;=SUM(J1345:L1345),SUM(J1345:L1345)&lt;=$P$58),1+MAX(O$84:O1344),0)</f>
        <v>0</v>
      </c>
      <c r="P1345" s="43">
        <f t="shared" si="383"/>
        <v>0</v>
      </c>
    </row>
    <row r="1346" spans="3:16" x14ac:dyDescent="0.15">
      <c r="C1346" s="217" t="str">
        <f t="shared" si="388"/>
        <v>-</v>
      </c>
      <c r="D1346" s="218" t="str">
        <f>G$80</f>
        <v>-</v>
      </c>
      <c r="E1346" s="46" t="str">
        <f t="shared" si="384"/>
        <v>-</v>
      </c>
      <c r="F1346" s="10" t="str">
        <f t="shared" si="377"/>
        <v>ooo</v>
      </c>
      <c r="G1346" s="42">
        <f t="shared" si="378"/>
        <v>0</v>
      </c>
      <c r="H1346" s="43">
        <f>IF(AND($E$4=G1346,$H$4=F1346,$P$57&lt;=SUM(C1346:E1346),SUM(C1346:E1346)&lt;=$P$58),1+MAX(H$84:H1345),0)</f>
        <v>0</v>
      </c>
      <c r="I1346" s="43">
        <f t="shared" si="379"/>
        <v>0</v>
      </c>
      <c r="J1346" s="219" t="str">
        <f t="shared" si="389"/>
        <v>-</v>
      </c>
      <c r="K1346" s="218" t="str">
        <f>N$80</f>
        <v>-</v>
      </c>
      <c r="L1346" s="46" t="str">
        <f t="shared" si="385"/>
        <v>-</v>
      </c>
      <c r="M1346" s="10" t="str">
        <f t="shared" si="381"/>
        <v>ooo</v>
      </c>
      <c r="N1346" s="42">
        <f t="shared" si="382"/>
        <v>0</v>
      </c>
      <c r="O1346" s="43">
        <f>IF(AND($E$4=N1346,$H$4=M1346,$P$57&lt;=SUM(J1346:L1346),SUM(J1346:L1346)&lt;=$P$58),1+MAX(O$84:O1345),0)</f>
        <v>0</v>
      </c>
      <c r="P1346" s="43">
        <f t="shared" si="383"/>
        <v>0</v>
      </c>
    </row>
    <row r="1347" spans="3:16" x14ac:dyDescent="0.15">
      <c r="C1347" s="217" t="str">
        <f t="shared" si="388"/>
        <v>-</v>
      </c>
      <c r="D1347" s="218" t="str">
        <f>G$81</f>
        <v>-</v>
      </c>
      <c r="E1347" s="46" t="str">
        <f t="shared" si="384"/>
        <v>-</v>
      </c>
      <c r="F1347" s="10" t="str">
        <f t="shared" si="377"/>
        <v>ooo</v>
      </c>
      <c r="G1347" s="42">
        <f t="shared" si="378"/>
        <v>0</v>
      </c>
      <c r="H1347" s="43">
        <f>IF(AND($E$4=G1347,$H$4=F1347,$P$57&lt;=SUM(C1347:E1347),SUM(C1347:E1347)&lt;=$P$58),1+MAX(H$84:H1346),0)</f>
        <v>0</v>
      </c>
      <c r="I1347" s="43">
        <f t="shared" si="379"/>
        <v>0</v>
      </c>
      <c r="J1347" s="219" t="str">
        <f t="shared" si="389"/>
        <v>-</v>
      </c>
      <c r="K1347" s="218" t="str">
        <f>N$81</f>
        <v>-</v>
      </c>
      <c r="L1347" s="46" t="str">
        <f t="shared" si="385"/>
        <v>-</v>
      </c>
      <c r="M1347" s="10" t="str">
        <f t="shared" si="381"/>
        <v>ooo</v>
      </c>
      <c r="N1347" s="42">
        <f t="shared" si="382"/>
        <v>0</v>
      </c>
      <c r="O1347" s="43">
        <f>IF(AND($E$4=N1347,$H$4=M1347,$P$57&lt;=SUM(J1347:L1347),SUM(J1347:L1347)&lt;=$P$58),1+MAX(O$84:O1346),0)</f>
        <v>0</v>
      </c>
      <c r="P1347" s="43">
        <f t="shared" si="383"/>
        <v>0</v>
      </c>
    </row>
    <row r="1348" spans="3:16" x14ac:dyDescent="0.15">
      <c r="C1348" s="217" t="str">
        <f t="shared" ref="C1348:C1363" si="390">F$81</f>
        <v>-</v>
      </c>
      <c r="D1348" s="218">
        <f>G$66</f>
        <v>13</v>
      </c>
      <c r="E1348" s="46" t="str">
        <f t="shared" si="384"/>
        <v>-</v>
      </c>
      <c r="F1348" s="10" t="str">
        <f t="shared" si="377"/>
        <v>oio</v>
      </c>
      <c r="G1348" s="42">
        <f t="shared" si="378"/>
        <v>0</v>
      </c>
      <c r="H1348" s="43">
        <f>IF(AND($E$4=G1348,$H$4=F1348,$P$57&lt;=SUM(C1348:E1348),SUM(C1348:E1348)&lt;=$P$58),1+MAX(H$84:H1347),0)</f>
        <v>0</v>
      </c>
      <c r="I1348" s="43">
        <f t="shared" si="379"/>
        <v>0</v>
      </c>
      <c r="J1348" s="219" t="str">
        <f t="shared" ref="J1348:J1363" si="391">M$81</f>
        <v>-</v>
      </c>
      <c r="K1348" s="218">
        <f>N$66</f>
        <v>13</v>
      </c>
      <c r="L1348" s="46" t="str">
        <f t="shared" si="385"/>
        <v>-</v>
      </c>
      <c r="M1348" s="10" t="str">
        <f t="shared" si="381"/>
        <v>oio</v>
      </c>
      <c r="N1348" s="42">
        <f t="shared" si="382"/>
        <v>0</v>
      </c>
      <c r="O1348" s="43">
        <f>IF(AND($E$4=N1348,$H$4=M1348,$P$57&lt;=SUM(J1348:L1348),SUM(J1348:L1348)&lt;=$P$58),1+MAX(O$84:O1347),0)</f>
        <v>0</v>
      </c>
      <c r="P1348" s="43">
        <f t="shared" si="383"/>
        <v>0</v>
      </c>
    </row>
    <row r="1349" spans="3:16" x14ac:dyDescent="0.15">
      <c r="C1349" s="217" t="str">
        <f t="shared" si="390"/>
        <v>-</v>
      </c>
      <c r="D1349" s="218">
        <f>G$67</f>
        <v>14</v>
      </c>
      <c r="E1349" s="46" t="str">
        <f t="shared" si="384"/>
        <v>-</v>
      </c>
      <c r="F1349" s="10" t="str">
        <f t="shared" si="377"/>
        <v>oio</v>
      </c>
      <c r="G1349" s="42">
        <f t="shared" si="378"/>
        <v>0</v>
      </c>
      <c r="H1349" s="43">
        <f>IF(AND($E$4=G1349,$H$4=F1349,$P$57&lt;=SUM(C1349:E1349),SUM(C1349:E1349)&lt;=$P$58),1+MAX(H$84:H1348),0)</f>
        <v>0</v>
      </c>
      <c r="I1349" s="43">
        <f t="shared" si="379"/>
        <v>0</v>
      </c>
      <c r="J1349" s="219" t="str">
        <f t="shared" si="391"/>
        <v>-</v>
      </c>
      <c r="K1349" s="218" t="str">
        <f>N$67</f>
        <v>-</v>
      </c>
      <c r="L1349" s="46" t="str">
        <f t="shared" si="385"/>
        <v>-</v>
      </c>
      <c r="M1349" s="10" t="str">
        <f t="shared" si="381"/>
        <v>ooo</v>
      </c>
      <c r="N1349" s="42">
        <f t="shared" si="382"/>
        <v>0</v>
      </c>
      <c r="O1349" s="43">
        <f>IF(AND($E$4=N1349,$H$4=M1349,$P$57&lt;=SUM(J1349:L1349),SUM(J1349:L1349)&lt;=$P$58),1+MAX(O$84:O1348),0)</f>
        <v>0</v>
      </c>
      <c r="P1349" s="43">
        <f t="shared" si="383"/>
        <v>0</v>
      </c>
    </row>
    <row r="1350" spans="3:16" x14ac:dyDescent="0.15">
      <c r="C1350" s="217" t="str">
        <f t="shared" si="390"/>
        <v>-</v>
      </c>
      <c r="D1350" s="218" t="str">
        <f>G$68</f>
        <v>-</v>
      </c>
      <c r="E1350" s="46" t="str">
        <f t="shared" si="384"/>
        <v>-</v>
      </c>
      <c r="F1350" s="10" t="str">
        <f t="shared" si="377"/>
        <v>ooo</v>
      </c>
      <c r="G1350" s="42">
        <f t="shared" si="378"/>
        <v>0</v>
      </c>
      <c r="H1350" s="43">
        <f>IF(AND($E$4=G1350,$H$4=F1350,$P$57&lt;=SUM(C1350:E1350),SUM(C1350:E1350)&lt;=$P$58),1+MAX(H$84:H1349),0)</f>
        <v>0</v>
      </c>
      <c r="I1350" s="43">
        <f t="shared" si="379"/>
        <v>0</v>
      </c>
      <c r="J1350" s="219" t="str">
        <f t="shared" si="391"/>
        <v>-</v>
      </c>
      <c r="K1350" s="218" t="str">
        <f>N$68</f>
        <v>-</v>
      </c>
      <c r="L1350" s="46" t="str">
        <f t="shared" si="385"/>
        <v>-</v>
      </c>
      <c r="M1350" s="10" t="str">
        <f t="shared" si="381"/>
        <v>ooo</v>
      </c>
      <c r="N1350" s="42">
        <f t="shared" si="382"/>
        <v>0</v>
      </c>
      <c r="O1350" s="43">
        <f>IF(AND($E$4=N1350,$H$4=M1350,$P$57&lt;=SUM(J1350:L1350),SUM(J1350:L1350)&lt;=$P$58),1+MAX(O$84:O1349),0)</f>
        <v>0</v>
      </c>
      <c r="P1350" s="43">
        <f t="shared" si="383"/>
        <v>0</v>
      </c>
    </row>
    <row r="1351" spans="3:16" x14ac:dyDescent="0.15">
      <c r="C1351" s="217" t="str">
        <f t="shared" si="390"/>
        <v>-</v>
      </c>
      <c r="D1351" s="218" t="str">
        <f>G$69</f>
        <v>-</v>
      </c>
      <c r="E1351" s="46" t="str">
        <f t="shared" si="384"/>
        <v>-</v>
      </c>
      <c r="F1351" s="10" t="str">
        <f t="shared" si="377"/>
        <v>ooo</v>
      </c>
      <c r="G1351" s="42">
        <f t="shared" si="378"/>
        <v>0</v>
      </c>
      <c r="H1351" s="43">
        <f>IF(AND($E$4=G1351,$H$4=F1351,$P$57&lt;=SUM(C1351:E1351),SUM(C1351:E1351)&lt;=$P$58),1+MAX(H$84:H1350),0)</f>
        <v>0</v>
      </c>
      <c r="I1351" s="43">
        <f t="shared" si="379"/>
        <v>0</v>
      </c>
      <c r="J1351" s="219" t="str">
        <f t="shared" si="391"/>
        <v>-</v>
      </c>
      <c r="K1351" s="218" t="str">
        <f>N$69</f>
        <v>-</v>
      </c>
      <c r="L1351" s="46" t="str">
        <f t="shared" si="385"/>
        <v>-</v>
      </c>
      <c r="M1351" s="10" t="str">
        <f t="shared" si="381"/>
        <v>ooo</v>
      </c>
      <c r="N1351" s="42">
        <f t="shared" si="382"/>
        <v>0</v>
      </c>
      <c r="O1351" s="43">
        <f>IF(AND($E$4=N1351,$H$4=M1351,$P$57&lt;=SUM(J1351:L1351),SUM(J1351:L1351)&lt;=$P$58),1+MAX(O$84:O1350),0)</f>
        <v>0</v>
      </c>
      <c r="P1351" s="43">
        <f t="shared" si="383"/>
        <v>0</v>
      </c>
    </row>
    <row r="1352" spans="3:16" x14ac:dyDescent="0.15">
      <c r="C1352" s="217" t="str">
        <f t="shared" si="390"/>
        <v>-</v>
      </c>
      <c r="D1352" s="218" t="str">
        <f>G$70</f>
        <v>-</v>
      </c>
      <c r="E1352" s="46" t="str">
        <f t="shared" si="384"/>
        <v>-</v>
      </c>
      <c r="F1352" s="10" t="str">
        <f t="shared" si="377"/>
        <v>ooo</v>
      </c>
      <c r="G1352" s="42">
        <f t="shared" si="378"/>
        <v>0</v>
      </c>
      <c r="H1352" s="43">
        <f>IF(AND($E$4=G1352,$H$4=F1352,$P$57&lt;=SUM(C1352:E1352),SUM(C1352:E1352)&lt;=$P$58),1+MAX(H$84:H1351),0)</f>
        <v>0</v>
      </c>
      <c r="I1352" s="43">
        <f t="shared" si="379"/>
        <v>0</v>
      </c>
      <c r="J1352" s="219" t="str">
        <f t="shared" si="391"/>
        <v>-</v>
      </c>
      <c r="K1352" s="218" t="str">
        <f>N$70</f>
        <v>-</v>
      </c>
      <c r="L1352" s="46" t="str">
        <f t="shared" si="385"/>
        <v>-</v>
      </c>
      <c r="M1352" s="10" t="str">
        <f t="shared" si="381"/>
        <v>ooo</v>
      </c>
      <c r="N1352" s="42">
        <f t="shared" si="382"/>
        <v>0</v>
      </c>
      <c r="O1352" s="43">
        <f>IF(AND($E$4=N1352,$H$4=M1352,$P$57&lt;=SUM(J1352:L1352),SUM(J1352:L1352)&lt;=$P$58),1+MAX(O$84:O1351),0)</f>
        <v>0</v>
      </c>
      <c r="P1352" s="43">
        <f t="shared" si="383"/>
        <v>0</v>
      </c>
    </row>
    <row r="1353" spans="3:16" x14ac:dyDescent="0.15">
      <c r="C1353" s="217" t="str">
        <f t="shared" si="390"/>
        <v>-</v>
      </c>
      <c r="D1353" s="218" t="str">
        <f>G$71</f>
        <v>-</v>
      </c>
      <c r="E1353" s="46" t="str">
        <f t="shared" si="384"/>
        <v>-</v>
      </c>
      <c r="F1353" s="10" t="str">
        <f t="shared" si="377"/>
        <v>ooo</v>
      </c>
      <c r="G1353" s="42">
        <f t="shared" si="378"/>
        <v>0</v>
      </c>
      <c r="H1353" s="43">
        <f>IF(AND($E$4=G1353,$H$4=F1353,$P$57&lt;=SUM(C1353:E1353),SUM(C1353:E1353)&lt;=$P$58),1+MAX(H$84:H1352),0)</f>
        <v>0</v>
      </c>
      <c r="I1353" s="43">
        <f t="shared" si="379"/>
        <v>0</v>
      </c>
      <c r="J1353" s="219" t="str">
        <f t="shared" si="391"/>
        <v>-</v>
      </c>
      <c r="K1353" s="218" t="str">
        <f>N$71</f>
        <v>-</v>
      </c>
      <c r="L1353" s="46" t="str">
        <f t="shared" si="385"/>
        <v>-</v>
      </c>
      <c r="M1353" s="10" t="str">
        <f t="shared" si="381"/>
        <v>ooo</v>
      </c>
      <c r="N1353" s="42">
        <f t="shared" si="382"/>
        <v>0</v>
      </c>
      <c r="O1353" s="43">
        <f>IF(AND($E$4=N1353,$H$4=M1353,$P$57&lt;=SUM(J1353:L1353),SUM(J1353:L1353)&lt;=$P$58),1+MAX(O$84:O1352),0)</f>
        <v>0</v>
      </c>
      <c r="P1353" s="43">
        <f t="shared" si="383"/>
        <v>0</v>
      </c>
    </row>
    <row r="1354" spans="3:16" x14ac:dyDescent="0.15">
      <c r="C1354" s="217" t="str">
        <f t="shared" si="390"/>
        <v>-</v>
      </c>
      <c r="D1354" s="218" t="str">
        <f>G$72</f>
        <v>-</v>
      </c>
      <c r="E1354" s="46" t="str">
        <f t="shared" si="384"/>
        <v>-</v>
      </c>
      <c r="F1354" s="10" t="str">
        <f t="shared" si="377"/>
        <v>ooo</v>
      </c>
      <c r="G1354" s="42">
        <f t="shared" si="378"/>
        <v>0</v>
      </c>
      <c r="H1354" s="43">
        <f>IF(AND($E$4=G1354,$H$4=F1354,$P$57&lt;=SUM(C1354:E1354),SUM(C1354:E1354)&lt;=$P$58),1+MAX(H$84:H1353),0)</f>
        <v>0</v>
      </c>
      <c r="I1354" s="43">
        <f t="shared" si="379"/>
        <v>0</v>
      </c>
      <c r="J1354" s="219" t="str">
        <f t="shared" si="391"/>
        <v>-</v>
      </c>
      <c r="K1354" s="218" t="str">
        <f>N$72</f>
        <v>-</v>
      </c>
      <c r="L1354" s="46" t="str">
        <f t="shared" si="385"/>
        <v>-</v>
      </c>
      <c r="M1354" s="10" t="str">
        <f t="shared" si="381"/>
        <v>ooo</v>
      </c>
      <c r="N1354" s="42">
        <f t="shared" si="382"/>
        <v>0</v>
      </c>
      <c r="O1354" s="43">
        <f>IF(AND($E$4=N1354,$H$4=M1354,$P$57&lt;=SUM(J1354:L1354),SUM(J1354:L1354)&lt;=$P$58),1+MAX(O$84:O1353),0)</f>
        <v>0</v>
      </c>
      <c r="P1354" s="43">
        <f t="shared" si="383"/>
        <v>0</v>
      </c>
    </row>
    <row r="1355" spans="3:16" x14ac:dyDescent="0.15">
      <c r="C1355" s="217" t="str">
        <f t="shared" si="390"/>
        <v>-</v>
      </c>
      <c r="D1355" s="218" t="str">
        <f>G$73</f>
        <v>-</v>
      </c>
      <c r="E1355" s="46" t="str">
        <f t="shared" si="384"/>
        <v>-</v>
      </c>
      <c r="F1355" s="10" t="str">
        <f t="shared" si="377"/>
        <v>ooo</v>
      </c>
      <c r="G1355" s="42">
        <f t="shared" si="378"/>
        <v>0</v>
      </c>
      <c r="H1355" s="43">
        <f>IF(AND($E$4=G1355,$H$4=F1355,$P$57&lt;=SUM(C1355:E1355),SUM(C1355:E1355)&lt;=$P$58),1+MAX(H$84:H1354),0)</f>
        <v>0</v>
      </c>
      <c r="I1355" s="43">
        <f t="shared" si="379"/>
        <v>0</v>
      </c>
      <c r="J1355" s="219" t="str">
        <f t="shared" si="391"/>
        <v>-</v>
      </c>
      <c r="K1355" s="218" t="str">
        <f>N$73</f>
        <v>-</v>
      </c>
      <c r="L1355" s="46" t="str">
        <f t="shared" si="385"/>
        <v>-</v>
      </c>
      <c r="M1355" s="10" t="str">
        <f t="shared" si="381"/>
        <v>ooo</v>
      </c>
      <c r="N1355" s="42">
        <f t="shared" si="382"/>
        <v>0</v>
      </c>
      <c r="O1355" s="43">
        <f>IF(AND($E$4=N1355,$H$4=M1355,$P$57&lt;=SUM(J1355:L1355),SUM(J1355:L1355)&lt;=$P$58),1+MAX(O$84:O1354),0)</f>
        <v>0</v>
      </c>
      <c r="P1355" s="43">
        <f t="shared" si="383"/>
        <v>0</v>
      </c>
    </row>
    <row r="1356" spans="3:16" x14ac:dyDescent="0.15">
      <c r="C1356" s="217" t="str">
        <f t="shared" si="390"/>
        <v>-</v>
      </c>
      <c r="D1356" s="218" t="str">
        <f>G$74</f>
        <v>-</v>
      </c>
      <c r="E1356" s="46" t="str">
        <f t="shared" si="384"/>
        <v>-</v>
      </c>
      <c r="F1356" s="10" t="str">
        <f t="shared" si="377"/>
        <v>ooo</v>
      </c>
      <c r="G1356" s="42">
        <f t="shared" si="378"/>
        <v>0</v>
      </c>
      <c r="H1356" s="43">
        <f>IF(AND($E$4=G1356,$H$4=F1356,$P$57&lt;=SUM(C1356:E1356),SUM(C1356:E1356)&lt;=$P$58),1+MAX(H$84:H1355),0)</f>
        <v>0</v>
      </c>
      <c r="I1356" s="43">
        <f t="shared" si="379"/>
        <v>0</v>
      </c>
      <c r="J1356" s="219" t="str">
        <f t="shared" si="391"/>
        <v>-</v>
      </c>
      <c r="K1356" s="218" t="str">
        <f>N$74</f>
        <v>-</v>
      </c>
      <c r="L1356" s="46" t="str">
        <f t="shared" si="385"/>
        <v>-</v>
      </c>
      <c r="M1356" s="10" t="str">
        <f t="shared" si="381"/>
        <v>ooo</v>
      </c>
      <c r="N1356" s="42">
        <f t="shared" si="382"/>
        <v>0</v>
      </c>
      <c r="O1356" s="43">
        <f>IF(AND($E$4=N1356,$H$4=M1356,$P$57&lt;=SUM(J1356:L1356),SUM(J1356:L1356)&lt;=$P$58),1+MAX(O$84:O1355),0)</f>
        <v>0</v>
      </c>
      <c r="P1356" s="43">
        <f t="shared" si="383"/>
        <v>0</v>
      </c>
    </row>
    <row r="1357" spans="3:16" x14ac:dyDescent="0.15">
      <c r="C1357" s="217" t="str">
        <f t="shared" si="390"/>
        <v>-</v>
      </c>
      <c r="D1357" s="218" t="str">
        <f>G$75</f>
        <v>-</v>
      </c>
      <c r="E1357" s="46" t="str">
        <f t="shared" si="384"/>
        <v>-</v>
      </c>
      <c r="F1357" s="10" t="str">
        <f t="shared" si="377"/>
        <v>ooo</v>
      </c>
      <c r="G1357" s="42">
        <f t="shared" si="378"/>
        <v>0</v>
      </c>
      <c r="H1357" s="43">
        <f>IF(AND($E$4=G1357,$H$4=F1357,$P$57&lt;=SUM(C1357:E1357),SUM(C1357:E1357)&lt;=$P$58),1+MAX(H$84:H1356),0)</f>
        <v>0</v>
      </c>
      <c r="I1357" s="43">
        <f t="shared" si="379"/>
        <v>0</v>
      </c>
      <c r="J1357" s="219" t="str">
        <f t="shared" si="391"/>
        <v>-</v>
      </c>
      <c r="K1357" s="218" t="str">
        <f>N$75</f>
        <v>-</v>
      </c>
      <c r="L1357" s="46" t="str">
        <f t="shared" si="385"/>
        <v>-</v>
      </c>
      <c r="M1357" s="10" t="str">
        <f t="shared" si="381"/>
        <v>ooo</v>
      </c>
      <c r="N1357" s="42">
        <f t="shared" si="382"/>
        <v>0</v>
      </c>
      <c r="O1357" s="43">
        <f>IF(AND($E$4=N1357,$H$4=M1357,$P$57&lt;=SUM(J1357:L1357),SUM(J1357:L1357)&lt;=$P$58),1+MAX(O$84:O1356),0)</f>
        <v>0</v>
      </c>
      <c r="P1357" s="43">
        <f t="shared" si="383"/>
        <v>0</v>
      </c>
    </row>
    <row r="1358" spans="3:16" x14ac:dyDescent="0.15">
      <c r="C1358" s="217" t="str">
        <f t="shared" si="390"/>
        <v>-</v>
      </c>
      <c r="D1358" s="218" t="str">
        <f>G$76</f>
        <v>-</v>
      </c>
      <c r="E1358" s="46" t="str">
        <f t="shared" si="384"/>
        <v>-</v>
      </c>
      <c r="F1358" s="10" t="str">
        <f t="shared" si="377"/>
        <v>ooo</v>
      </c>
      <c r="G1358" s="42">
        <f t="shared" si="378"/>
        <v>0</v>
      </c>
      <c r="H1358" s="43">
        <f>IF(AND($E$4=G1358,$H$4=F1358,$P$57&lt;=SUM(C1358:E1358),SUM(C1358:E1358)&lt;=$P$58),1+MAX(H$84:H1357),0)</f>
        <v>0</v>
      </c>
      <c r="I1358" s="43">
        <f t="shared" si="379"/>
        <v>0</v>
      </c>
      <c r="J1358" s="219" t="str">
        <f t="shared" si="391"/>
        <v>-</v>
      </c>
      <c r="K1358" s="218" t="str">
        <f>N$76</f>
        <v>-</v>
      </c>
      <c r="L1358" s="46" t="str">
        <f t="shared" si="385"/>
        <v>-</v>
      </c>
      <c r="M1358" s="10" t="str">
        <f t="shared" si="381"/>
        <v>ooo</v>
      </c>
      <c r="N1358" s="42">
        <f t="shared" si="382"/>
        <v>0</v>
      </c>
      <c r="O1358" s="43">
        <f>IF(AND($E$4=N1358,$H$4=M1358,$P$57&lt;=SUM(J1358:L1358),SUM(J1358:L1358)&lt;=$P$58),1+MAX(O$84:O1357),0)</f>
        <v>0</v>
      </c>
      <c r="P1358" s="43">
        <f t="shared" si="383"/>
        <v>0</v>
      </c>
    </row>
    <row r="1359" spans="3:16" x14ac:dyDescent="0.15">
      <c r="C1359" s="217" t="str">
        <f t="shared" si="390"/>
        <v>-</v>
      </c>
      <c r="D1359" s="218" t="str">
        <f>G$77</f>
        <v>-</v>
      </c>
      <c r="E1359" s="46" t="str">
        <f t="shared" si="384"/>
        <v>-</v>
      </c>
      <c r="F1359" s="10" t="str">
        <f t="shared" si="377"/>
        <v>ooo</v>
      </c>
      <c r="G1359" s="42">
        <f t="shared" si="378"/>
        <v>0</v>
      </c>
      <c r="H1359" s="43">
        <f>IF(AND($E$4=G1359,$H$4=F1359,$P$57&lt;=SUM(C1359:E1359),SUM(C1359:E1359)&lt;=$P$58),1+MAX(H$84:H1358),0)</f>
        <v>0</v>
      </c>
      <c r="I1359" s="43">
        <f t="shared" si="379"/>
        <v>0</v>
      </c>
      <c r="J1359" s="219" t="str">
        <f t="shared" si="391"/>
        <v>-</v>
      </c>
      <c r="K1359" s="218" t="str">
        <f>N$77</f>
        <v>-</v>
      </c>
      <c r="L1359" s="46" t="str">
        <f t="shared" si="385"/>
        <v>-</v>
      </c>
      <c r="M1359" s="10" t="str">
        <f t="shared" si="381"/>
        <v>ooo</v>
      </c>
      <c r="N1359" s="42">
        <f t="shared" si="382"/>
        <v>0</v>
      </c>
      <c r="O1359" s="43">
        <f>IF(AND($E$4=N1359,$H$4=M1359,$P$57&lt;=SUM(J1359:L1359),SUM(J1359:L1359)&lt;=$P$58),1+MAX(O$84:O1358),0)</f>
        <v>0</v>
      </c>
      <c r="P1359" s="43">
        <f t="shared" si="383"/>
        <v>0</v>
      </c>
    </row>
    <row r="1360" spans="3:16" x14ac:dyDescent="0.15">
      <c r="C1360" s="217" t="str">
        <f t="shared" si="390"/>
        <v>-</v>
      </c>
      <c r="D1360" s="218" t="str">
        <f>G$78</f>
        <v>-</v>
      </c>
      <c r="E1360" s="46" t="str">
        <f t="shared" si="384"/>
        <v>-</v>
      </c>
      <c r="F1360" s="10" t="str">
        <f t="shared" si="377"/>
        <v>ooo</v>
      </c>
      <c r="G1360" s="42">
        <f t="shared" si="378"/>
        <v>0</v>
      </c>
      <c r="H1360" s="43">
        <f>IF(AND($E$4=G1360,$H$4=F1360,$P$57&lt;=SUM(C1360:E1360),SUM(C1360:E1360)&lt;=$P$58),1+MAX(H$84:H1359),0)</f>
        <v>0</v>
      </c>
      <c r="I1360" s="43">
        <f t="shared" si="379"/>
        <v>0</v>
      </c>
      <c r="J1360" s="219" t="str">
        <f t="shared" si="391"/>
        <v>-</v>
      </c>
      <c r="K1360" s="218" t="str">
        <f>N$78</f>
        <v>-</v>
      </c>
      <c r="L1360" s="46" t="str">
        <f t="shared" si="385"/>
        <v>-</v>
      </c>
      <c r="M1360" s="10" t="str">
        <f t="shared" si="381"/>
        <v>ooo</v>
      </c>
      <c r="N1360" s="42">
        <f t="shared" si="382"/>
        <v>0</v>
      </c>
      <c r="O1360" s="43">
        <f>IF(AND($E$4=N1360,$H$4=M1360,$P$57&lt;=SUM(J1360:L1360),SUM(J1360:L1360)&lt;=$P$58),1+MAX(O$84:O1359),0)</f>
        <v>0</v>
      </c>
      <c r="P1360" s="43">
        <f t="shared" si="383"/>
        <v>0</v>
      </c>
    </row>
    <row r="1361" spans="3:16" x14ac:dyDescent="0.15">
      <c r="C1361" s="217" t="str">
        <f t="shared" si="390"/>
        <v>-</v>
      </c>
      <c r="D1361" s="218" t="str">
        <f>G$79</f>
        <v>-</v>
      </c>
      <c r="E1361" s="46" t="str">
        <f t="shared" si="384"/>
        <v>-</v>
      </c>
      <c r="F1361" s="10" t="str">
        <f t="shared" si="377"/>
        <v>ooo</v>
      </c>
      <c r="G1361" s="42">
        <f t="shared" si="378"/>
        <v>0</v>
      </c>
      <c r="H1361" s="43">
        <f>IF(AND($E$4=G1361,$H$4=F1361,$P$57&lt;=SUM(C1361:E1361),SUM(C1361:E1361)&lt;=$P$58),1+MAX(H$84:H1360),0)</f>
        <v>0</v>
      </c>
      <c r="I1361" s="43">
        <f t="shared" si="379"/>
        <v>0</v>
      </c>
      <c r="J1361" s="219" t="str">
        <f t="shared" si="391"/>
        <v>-</v>
      </c>
      <c r="K1361" s="218" t="str">
        <f>N$79</f>
        <v>-</v>
      </c>
      <c r="L1361" s="46" t="str">
        <f t="shared" si="385"/>
        <v>-</v>
      </c>
      <c r="M1361" s="10" t="str">
        <f t="shared" si="381"/>
        <v>ooo</v>
      </c>
      <c r="N1361" s="42">
        <f t="shared" si="382"/>
        <v>0</v>
      </c>
      <c r="O1361" s="43">
        <f>IF(AND($E$4=N1361,$H$4=M1361,$P$57&lt;=SUM(J1361:L1361),SUM(J1361:L1361)&lt;=$P$58),1+MAX(O$84:O1360),0)</f>
        <v>0</v>
      </c>
      <c r="P1361" s="43">
        <f t="shared" si="383"/>
        <v>0</v>
      </c>
    </row>
    <row r="1362" spans="3:16" x14ac:dyDescent="0.15">
      <c r="C1362" s="217" t="str">
        <f t="shared" si="390"/>
        <v>-</v>
      </c>
      <c r="D1362" s="218" t="str">
        <f>G$80</f>
        <v>-</v>
      </c>
      <c r="E1362" s="46" t="str">
        <f t="shared" si="384"/>
        <v>-</v>
      </c>
      <c r="F1362" s="10" t="str">
        <f t="shared" si="377"/>
        <v>ooo</v>
      </c>
      <c r="G1362" s="42">
        <f t="shared" si="378"/>
        <v>0</v>
      </c>
      <c r="H1362" s="43">
        <f>IF(AND($E$4=G1362,$H$4=F1362,$P$57&lt;=SUM(C1362:E1362),SUM(C1362:E1362)&lt;=$P$58),1+MAX(H$84:H1361),0)</f>
        <v>0</v>
      </c>
      <c r="I1362" s="43">
        <f t="shared" si="379"/>
        <v>0</v>
      </c>
      <c r="J1362" s="219" t="str">
        <f t="shared" si="391"/>
        <v>-</v>
      </c>
      <c r="K1362" s="218" t="str">
        <f>N$80</f>
        <v>-</v>
      </c>
      <c r="L1362" s="46" t="str">
        <f t="shared" si="385"/>
        <v>-</v>
      </c>
      <c r="M1362" s="10" t="str">
        <f t="shared" si="381"/>
        <v>ooo</v>
      </c>
      <c r="N1362" s="42">
        <f t="shared" si="382"/>
        <v>0</v>
      </c>
      <c r="O1362" s="43">
        <f>IF(AND($E$4=N1362,$H$4=M1362,$P$57&lt;=SUM(J1362:L1362),SUM(J1362:L1362)&lt;=$P$58),1+MAX(O$84:O1361),0)</f>
        <v>0</v>
      </c>
      <c r="P1362" s="43">
        <f t="shared" si="383"/>
        <v>0</v>
      </c>
    </row>
    <row r="1363" spans="3:16" x14ac:dyDescent="0.15">
      <c r="C1363" s="217" t="str">
        <f t="shared" si="390"/>
        <v>-</v>
      </c>
      <c r="D1363" s="218" t="str">
        <f>G$81</f>
        <v>-</v>
      </c>
      <c r="E1363" s="46" t="str">
        <f t="shared" si="384"/>
        <v>-</v>
      </c>
      <c r="F1363" s="10" t="str">
        <f t="shared" si="377"/>
        <v>ooo</v>
      </c>
      <c r="G1363" s="42">
        <f t="shared" si="378"/>
        <v>0</v>
      </c>
      <c r="H1363" s="43">
        <f>IF(AND($E$4=G1363,$H$4=F1363,$P$57&lt;=SUM(C1363:E1363),SUM(C1363:E1363)&lt;=$P$58),1+MAX(H$84:H1362),0)</f>
        <v>0</v>
      </c>
      <c r="I1363" s="43">
        <f t="shared" si="379"/>
        <v>0</v>
      </c>
      <c r="J1363" s="219" t="str">
        <f t="shared" si="391"/>
        <v>-</v>
      </c>
      <c r="K1363" s="218" t="str">
        <f>N$81</f>
        <v>-</v>
      </c>
      <c r="L1363" s="46" t="str">
        <f t="shared" si="385"/>
        <v>-</v>
      </c>
      <c r="M1363" s="10" t="str">
        <f t="shared" si="381"/>
        <v>ooo</v>
      </c>
      <c r="N1363" s="42">
        <f t="shared" si="382"/>
        <v>0</v>
      </c>
      <c r="O1363" s="43">
        <f>IF(AND($E$4=N1363,$H$4=M1363,$P$57&lt;=SUM(J1363:L1363),SUM(J1363:L1363)&lt;=$P$58),1+MAX(O$84:O1362),0)</f>
        <v>0</v>
      </c>
      <c r="P1363" s="43">
        <f t="shared" si="383"/>
        <v>0</v>
      </c>
    </row>
  </sheetData>
  <mergeCells count="2">
    <mergeCell ref="E2:F2"/>
    <mergeCell ref="G2:H2"/>
  </mergeCells>
  <phoneticPr fontId="1"/>
  <conditionalFormatting sqref="Y246:Y334">
    <cfRule type="cellIs" dxfId="51" priority="47" operator="lessThanOrEqual">
      <formula>20</formula>
    </cfRule>
    <cfRule type="cellIs" dxfId="50" priority="48" operator="lessThanOrEqual">
      <formula>50</formula>
    </cfRule>
  </conditionalFormatting>
  <conditionalFormatting sqref="AA246:AA334">
    <cfRule type="cellIs" dxfId="49" priority="45" operator="lessThanOrEqual">
      <formula>20</formula>
    </cfRule>
    <cfRule type="cellIs" dxfId="48" priority="46" operator="lessThanOrEqual">
      <formula>50</formula>
    </cfRule>
  </conditionalFormatting>
  <conditionalFormatting sqref="Z246:Z334">
    <cfRule type="cellIs" dxfId="47" priority="43" operator="greaterThanOrEqual">
      <formula>540</formula>
    </cfRule>
    <cfRule type="cellIs" dxfId="46" priority="44" operator="greaterThanOrEqual">
      <formula>465</formula>
    </cfRule>
  </conditionalFormatting>
  <conditionalFormatting sqref="V48">
    <cfRule type="expression" dxfId="45" priority="35">
      <formula>R48&gt;TRUNC(V48)</formula>
    </cfRule>
    <cfRule type="expression" dxfId="44" priority="36">
      <formula>R48&lt;TRUNC(V48)</formula>
    </cfRule>
  </conditionalFormatting>
  <conditionalFormatting sqref="V51">
    <cfRule type="expression" dxfId="43" priority="37">
      <formula>R49&gt;TRUNC(V51)</formula>
    </cfRule>
    <cfRule type="expression" dxfId="42" priority="38">
      <formula>R49&lt;TRUNC(V51)</formula>
    </cfRule>
  </conditionalFormatting>
  <conditionalFormatting sqref="G30:G32 H29 G25:G27 H24 H19 G20:G22 G15:G17 G10:G12 H9 H14">
    <cfRule type="containsErrors" dxfId="41" priority="49">
      <formula>ISERROR(G9)</formula>
    </cfRule>
  </conditionalFormatting>
  <conditionalFormatting sqref="D45:D54 K45:K54">
    <cfRule type="expression" dxfId="40" priority="34">
      <formula>$D$45&lt;&gt;1</formula>
    </cfRule>
  </conditionalFormatting>
  <conditionalFormatting sqref="N30:N32 O29 N25:N27 O24 O19 N20:N22 N15:N17 N10:N12 O9 O14">
    <cfRule type="containsErrors" dxfId="39" priority="33">
      <formula>ISERROR(N9)</formula>
    </cfRule>
  </conditionalFormatting>
  <conditionalFormatting sqref="H39 H34">
    <cfRule type="containsErrors" dxfId="38" priority="32">
      <formula>ISERROR(H34)</formula>
    </cfRule>
  </conditionalFormatting>
  <conditionalFormatting sqref="N40:N42 O39 N35:N37 O34">
    <cfRule type="containsErrors" dxfId="37" priority="31">
      <formula>ISERROR(N34)</formula>
    </cfRule>
  </conditionalFormatting>
  <conditionalFormatting sqref="G40:G42 G35:G37">
    <cfRule type="containsErrors" dxfId="36" priority="30">
      <formula>ISERROR(G35)</formula>
    </cfRule>
  </conditionalFormatting>
  <conditionalFormatting sqref="G2:H2">
    <cfRule type="cellIs" dxfId="35" priority="27" operator="equal">
      <formula>"黄(インスティンクト)"</formula>
    </cfRule>
    <cfRule type="cellIs" dxfId="34" priority="28" operator="equal">
      <formula>"赤(ヴァーラー)"</formula>
    </cfRule>
    <cfRule type="cellIs" dxfId="33" priority="29" operator="equal">
      <formula>"青(ミスティック)"</formula>
    </cfRule>
  </conditionalFormatting>
  <conditionalFormatting sqref="E45:J54 L45:P54">
    <cfRule type="containsErrors" dxfId="32" priority="50">
      <formula>ISERROR(E45)</formula>
    </cfRule>
  </conditionalFormatting>
  <conditionalFormatting sqref="I9:I12 I14:I17 I19:I22 I24:I27 I29:I32 I34:I37 I39:I42 P39:P42 P34:P37 P29:P32 P24:P27 P19:P22 P14:P17 P9:P12">
    <cfRule type="containsErrors" dxfId="31" priority="26">
      <formula>ISERROR(I9)</formula>
    </cfRule>
  </conditionalFormatting>
  <conditionalFormatting sqref="O8 O13 O18 O23 O28 O33 O38 H38 H33 H28 H23 H18 H13 H8">
    <cfRule type="containsErrors" dxfId="30" priority="25">
      <formula>ISERROR(H8)</formula>
    </cfRule>
  </conditionalFormatting>
  <conditionalFormatting sqref="I9 I14 I19 I24 I29 I34 I39 P9 P14 P19 P24 P29 P34 P39 V3 V8 V13 V18 V23 V28 V33 V38 V43 V48 V53 V58 V63 V68">
    <cfRule type="expression" dxfId="29" priority="39">
      <formula>E3&gt;TRUNC(I3)</formula>
    </cfRule>
    <cfRule type="expression" dxfId="28" priority="40">
      <formula>E3&lt;TRUNC(I3)</formula>
    </cfRule>
  </conditionalFormatting>
  <conditionalFormatting sqref="I12 I17 I22 I27 I32 I37 I42 P12 P17 P22 P27 P32 P37 P42 V6 V11 V16 V21 V26 V31 V36 V41 V46 V51 V56 V61 V66 V71 V76">
    <cfRule type="expression" dxfId="27" priority="41">
      <formula>E4&gt;TRUNC(I6)</formula>
    </cfRule>
    <cfRule type="expression" dxfId="26" priority="42">
      <formula>E4&lt;TRUNC(I6)</formula>
    </cfRule>
  </conditionalFormatting>
  <conditionalFormatting sqref="A3:B42">
    <cfRule type="expression" dxfId="25" priority="51">
      <formula>$A3=$L$7</formula>
    </cfRule>
    <cfRule type="expression" dxfId="24" priority="52">
      <formula>$A3=$E$7</formula>
    </cfRule>
  </conditionalFormatting>
  <conditionalFormatting sqref="H84:I1363">
    <cfRule type="expression" dxfId="23" priority="24">
      <formula>$H84&lt;&gt;0</formula>
    </cfRule>
  </conditionalFormatting>
  <conditionalFormatting sqref="O84:P1363">
    <cfRule type="expression" dxfId="22" priority="23">
      <formula>$O84&lt;&gt;0</formula>
    </cfRule>
  </conditionalFormatting>
  <conditionalFormatting sqref="V81">
    <cfRule type="expression" dxfId="21" priority="21">
      <formula>R79&gt;TRUNC(V81)</formula>
    </cfRule>
    <cfRule type="expression" dxfId="20" priority="22">
      <formula>R79&lt;TRUNC(V81)</formula>
    </cfRule>
  </conditionalFormatting>
  <conditionalFormatting sqref="AA48">
    <cfRule type="expression" dxfId="19" priority="13">
      <formula>W48&gt;TRUNC(AA48)</formula>
    </cfRule>
    <cfRule type="expression" dxfId="18" priority="14">
      <formula>W48&lt;TRUNC(AA48)</formula>
    </cfRule>
  </conditionalFormatting>
  <conditionalFormatting sqref="AA51">
    <cfRule type="expression" dxfId="17" priority="15">
      <formula>W49&gt;TRUNC(AA51)</formula>
    </cfRule>
    <cfRule type="expression" dxfId="16" priority="16">
      <formula>W49&lt;TRUNC(AA51)</formula>
    </cfRule>
  </conditionalFormatting>
  <conditionalFormatting sqref="AA3 AA8 AA13 AA18 AA23 AA28 AA33 AA38 AA43 AA48 AA53 AA58 AA63 AA68">
    <cfRule type="expression" dxfId="15" priority="17">
      <formula>W3&gt;TRUNC(AA3)</formula>
    </cfRule>
    <cfRule type="expression" dxfId="14" priority="18">
      <formula>W3&lt;TRUNC(AA3)</formula>
    </cfRule>
  </conditionalFormatting>
  <conditionalFormatting sqref="AA6 AA11 AA16 AA21 AA26 AA31 AA36 AA41 AA46 AA51 AA56 AA61 AA66 AA71 AA76">
    <cfRule type="expression" dxfId="13" priority="19">
      <formula>W4&gt;TRUNC(AA6)</formula>
    </cfRule>
    <cfRule type="expression" dxfId="12" priority="20">
      <formula>W4&lt;TRUNC(AA6)</formula>
    </cfRule>
  </conditionalFormatting>
  <conditionalFormatting sqref="AA81">
    <cfRule type="expression" dxfId="11" priority="11">
      <formula>W79&gt;TRUNC(AA81)</formula>
    </cfRule>
    <cfRule type="expression" dxfId="10" priority="12">
      <formula>W79&lt;TRUNC(AA81)</formula>
    </cfRule>
  </conditionalFormatting>
  <conditionalFormatting sqref="AF48">
    <cfRule type="expression" dxfId="9" priority="3">
      <formula>AB48&gt;TRUNC(AF48)</formula>
    </cfRule>
    <cfRule type="expression" dxfId="8" priority="4">
      <formula>AB48&lt;TRUNC(AF48)</formula>
    </cfRule>
  </conditionalFormatting>
  <conditionalFormatting sqref="AF51">
    <cfRule type="expression" dxfId="7" priority="5">
      <formula>AB49&gt;TRUNC(AF51)</formula>
    </cfRule>
    <cfRule type="expression" dxfId="6" priority="6">
      <formula>AB49&lt;TRUNC(AF51)</formula>
    </cfRule>
  </conditionalFormatting>
  <conditionalFormatting sqref="AF3 AF8 AF13 AF18 AF23 AF28 AF33 AF38 AF43 AF48 AF53 AF58 AF63 AF68">
    <cfRule type="expression" dxfId="5" priority="7">
      <formula>AB3&gt;TRUNC(AF3)</formula>
    </cfRule>
    <cfRule type="expression" dxfId="4" priority="8">
      <formula>AB3&lt;TRUNC(AF3)</formula>
    </cfRule>
  </conditionalFormatting>
  <conditionalFormatting sqref="AF6 AF11 AF16 AF21 AF26 AF31 AF36 AF41 AF46 AF51 AF56 AF61 AF66 AF71 AF76">
    <cfRule type="expression" dxfId="3" priority="9">
      <formula>AB4&gt;TRUNC(AF6)</formula>
    </cfRule>
    <cfRule type="expression" dxfId="2" priority="10">
      <formula>AB4&lt;TRUNC(AF6)</formula>
    </cfRule>
  </conditionalFormatting>
  <conditionalFormatting sqref="AF81">
    <cfRule type="expression" dxfId="1" priority="1">
      <formula>AB79&gt;TRUNC(AF81)</formula>
    </cfRule>
    <cfRule type="expression" dxfId="0" priority="2">
      <formula>AB79&lt;TRUNC(AF81)</formula>
    </cfRule>
  </conditionalFormatting>
  <dataValidations count="8">
    <dataValidation type="list" allowBlank="1" showInputMessage="1" showErrorMessage="1" sqref="E3 AB77 AB72 AB62 AB57 AB52 AB47 AB42 AB37 AB32 AB27 AB22 AB17 AB12 AB7 AB2 W2 W7 W12 W17 W22 W27 W32 W37 W42 W47 W52 W57 W62 W67 W72 R72 R67 R62 R57 R52 R47 R42 R37 R32 R27 R22 R17 R12 R7 R2 L8 L13 L18 L23 L28 L33 L38 E38 E33 E28 E23 E18 E13 E8 R77 W77 AB67">
      <formula1>$AH$84:$AH$935</formula1>
    </dataValidation>
    <dataValidation type="list" allowBlank="1" showInputMessage="1" showErrorMessage="1" sqref="E6">
      <formula1>$AE$117:$AE$139</formula1>
    </dataValidation>
    <dataValidation type="list" allowBlank="1" showInputMessage="1" showErrorMessage="1" sqref="G13 T62 T67 N8 G23 T17 Y17 G33 G28 T12 Y22 N38 T2 T72 Y72 G8 Y2 T27 Y67 T32 T47 N33 AD37 T42 T57 Y47 Y42 AD32 T52 N18 T37 AD77 T7 AD52 Y52 AD62 Y7 AD47 Y57 AD27 G38 Y12 Y62 AD72 G18 Y27 Y32 Y37 AD57 AD42 T22 N13 N23 N28 AD2 AD7 AD12 AD17 AD22 T77 Y77 AD67">
      <formula1>$Y$84:$Y$162</formula1>
    </dataValidation>
    <dataValidation type="list" allowBlank="1" showInputMessage="1" showErrorMessage="1" sqref="E7 R10 R70 R65 R35 R25 W25 R5 E21 R75 R40 R50 E16 W5 W65 AB40 R60 W45 W50 L31 R15 AB50 R45 W70 R20 AB55 W55 W20 W10 E26 W60 AB65 W15 E31 AB75 AB80 L26 L41 E36 E41 L36 R55 AB30 AB35 W30 W35 W40 AB60 AB45 E11 R30 W75 L21 L16 L11 AB10 AB5 AB15 AB20 AB25 R80 W80 AB70">
      <formula1>$Y$84:$Y$204</formula1>
    </dataValidation>
    <dataValidation type="list" allowBlank="1" showInputMessage="1" showErrorMessage="1" sqref="G15:G17 T69:T71 T64:T66 N40:N42 N35:N37 N30:N32 N10:N12 N25:N27 N15:N17 T24:T26 T49:T51 AD44:AD46 AD59:AD61 Y39:Y41 Y34:Y36 Y29:Y31 G20:G22 AD74:AD76 Y64:Y66 G40:G42 T19:T21 AD29:AD31 Y59:Y61 AD49:AD51 Y9:Y11 AD64:AD66 Y54:Y56 AD54:AD56 T9:T11 AD79:AD81 T39:T41 N20:N22 T54:T56 AD34:AD36 Y44:Y46 Y49:Y51 T59:T61 T44:T46 AD39:AD41 G25:G27 G30:G32 T34:T36 Y69:Y71 T29:T31 Y4:Y6 G10:G12 Y74:Y76 T74:T76 T4:T6 T14:T16 Y24:Y26 G35:G37 Y14:Y16 Y19:Y21 AD24:AD26 AD19:AD21 AD14:AD16 AD9:AD11 AD4:AD6 T79:T81 Y79:Y81 AD69:AD71">
      <formula1>$AE$100:$AE$115</formula1>
    </dataValidation>
    <dataValidation type="list" allowBlank="1" showInputMessage="1" showErrorMessage="1" sqref="F4:F6 S69:S71 S64:S66 M35:M37 F40:F42 M10:M12 M15:M17 M30:M32 M20:M22 S14:S16 S24:S26 S49:S51 F10:F12 AC44:AC46 AC59:AC61 X39:X41 X34:X36 X29:X31 F25:F27 AC74:AC76 X64:X66 M40:M42 X19:X21 AC34:AC36 AC29:AC31 AC54:AC56 X9:X11 AC64:AC66 X54:X56 AC49:AC51 S9:S11 AC79:AC81 S39:S41 M25:M27 F15:F17 S44:S46 X44:X46 X49:X51 S59:S61 AC39:AC41 X59:X61 S19:S21 F30:F32 S34:S36 X69:X71 F20:F22 X4:X6 S54:S56 S74:S76 S4:S6 X74:X76 X24:X26 F35:F37 S29:S31 X14:X16 AC24:AC26 AC19:AC21 AC14:AC16 AC4:AC6 AC9:AC11 X79:X81 S79:S81 AC69:AC71">
      <formula1>$AE$94:$AE$98</formula1>
    </dataValidation>
    <dataValidation type="list" allowBlank="1" showInputMessage="1" showErrorMessage="1" sqref="F3 S73 S68 S78 S63 S58 S53 S48 S43 S33 S28 S23 S18 S13 S8 S3 M9 M14 M19 M24 M29 M34 M39 F39 F34 F29 F24 F19 F14 F9 X78 AC73 AC68 AC78 AC63 AC58 AC53 AC48 AC43 X43 X48 X53 X58 X63 X68 X73 S38 X38 AC38 AC33 AC28 AC23 AC18 AC13 AC8 X8 X13 X18 X23 X28 X33 X3 AC3">
      <formula1>$AE$90:$AE$93</formula1>
    </dataValidation>
    <dataValidation type="list" allowBlank="1" showInputMessage="1" showErrorMessage="1" sqref="G2">
      <formula1>$AE$84:$AG$84</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PGE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kot2</dc:creator>
  <cp:lastModifiedBy>kot2</cp:lastModifiedBy>
  <dcterms:created xsi:type="dcterms:W3CDTF">2017-02-19T12:52:33Z</dcterms:created>
  <dcterms:modified xsi:type="dcterms:W3CDTF">2018-10-06T12:39:24Z</dcterms:modified>
</cp:coreProperties>
</file>